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600" windowWidth="16605" windowHeight="7155" tabRatio="580"/>
  </bookViews>
  <sheets>
    <sheet name="JULIO 2022" sheetId="3" r:id="rId1"/>
    <sheet name="Hoja1" sheetId="4" r:id="rId2"/>
    <sheet name="PAGADAS" sheetId="5" r:id="rId3"/>
    <sheet name="Hoja2" sheetId="6" r:id="rId4"/>
  </sheets>
  <definedNames>
    <definedName name="_xlnm._FilterDatabase" localSheetId="0" hidden="1">'JULIO 2022'!$F$1:$F$242</definedName>
    <definedName name="_xlnm.Print_Titles" localSheetId="0">'JULIO 2022'!$2:$9</definedName>
    <definedName name="_xlnm.Print_Titles" localSheetId="2">PAGADAS!$1:$8</definedName>
  </definedNames>
  <calcPr calcId="144525"/>
</workbook>
</file>

<file path=xl/calcChain.xml><?xml version="1.0" encoding="utf-8"?>
<calcChain xmlns="http://schemas.openxmlformats.org/spreadsheetml/2006/main">
  <c r="F129" i="3" l="1"/>
  <c r="F190" i="3"/>
  <c r="F195" i="3" l="1"/>
  <c r="G196" i="3" l="1"/>
  <c r="F131" i="3"/>
  <c r="F196" i="3" s="1"/>
  <c r="F80" i="3"/>
  <c r="F68" i="3"/>
  <c r="F65" i="3"/>
  <c r="F60" i="3"/>
  <c r="F58" i="3"/>
  <c r="F56" i="3"/>
  <c r="F54" i="3"/>
  <c r="F52" i="3"/>
  <c r="F48" i="3"/>
  <c r="F118" i="5" l="1"/>
  <c r="G136" i="5" l="1"/>
  <c r="G134" i="5"/>
  <c r="F49" i="5" l="1"/>
  <c r="F32" i="5"/>
  <c r="F111" i="3" l="1"/>
  <c r="F75" i="3"/>
  <c r="F72" i="3"/>
  <c r="B39" i="4" l="1"/>
  <c r="F39" i="4" l="1"/>
  <c r="B42" i="4"/>
  <c r="D39" i="4"/>
  <c r="C30" i="4"/>
  <c r="F70" i="3" l="1"/>
  <c r="F10" i="5" l="1"/>
  <c r="F119" i="5" s="1"/>
  <c r="G30" i="3" l="1"/>
  <c r="D42" i="4" l="1"/>
  <c r="G48" i="3"/>
  <c r="E52" i="4"/>
  <c r="C28" i="4" l="1"/>
  <c r="C26" i="4"/>
</calcChain>
</file>

<file path=xl/sharedStrings.xml><?xml version="1.0" encoding="utf-8"?>
<sst xmlns="http://schemas.openxmlformats.org/spreadsheetml/2006/main" count="1441" uniqueCount="697">
  <si>
    <t>CONTRALORIA GENERAL DE LA REPUBLICA</t>
  </si>
  <si>
    <t>PROVEEDOR</t>
  </si>
  <si>
    <t>CONCEPTO</t>
  </si>
  <si>
    <t>MONTO</t>
  </si>
  <si>
    <t>FECHA</t>
  </si>
  <si>
    <t>Institucion:Jardin Botanico Nacional</t>
  </si>
  <si>
    <t>ENDA-DOM</t>
  </si>
  <si>
    <t>EMILIO ARMANDO OLIVO</t>
  </si>
  <si>
    <t>JOSE MANUEL MATEO</t>
  </si>
  <si>
    <t>INMOBILIARIA LA NOEL</t>
  </si>
  <si>
    <t>SERVICIO DE TRANSPORTE IDA Y VUELTA A NAGUA CON MOTIVO A XXXVIII ANIVERSARIO DEL JARDIN</t>
  </si>
  <si>
    <t>EMPRESA DISTRIBUIDORA DE ELECTRICIDAD</t>
  </si>
  <si>
    <t>S/N</t>
  </si>
  <si>
    <t>18/01/2007</t>
  </si>
  <si>
    <t>17/04/2009</t>
  </si>
  <si>
    <t>30/09/2014</t>
  </si>
  <si>
    <t>A010010011500550155</t>
  </si>
  <si>
    <t>A010010011500550173</t>
  </si>
  <si>
    <t>A010010011500612740</t>
  </si>
  <si>
    <t>A010010011500544176</t>
  </si>
  <si>
    <t>A010010011500544194</t>
  </si>
  <si>
    <t>A010010010100003339</t>
  </si>
  <si>
    <t>0-30 DIAS</t>
  </si>
  <si>
    <t>31-60 DIAS</t>
  </si>
  <si>
    <t>61-90 DIAS</t>
  </si>
  <si>
    <t>91-120 DIAS</t>
  </si>
  <si>
    <t>MAS DE 120 DIAS</t>
  </si>
  <si>
    <t>x</t>
  </si>
  <si>
    <t>X</t>
  </si>
  <si>
    <t>A010010011500000292</t>
  </si>
  <si>
    <t>A010010011500679577</t>
  </si>
  <si>
    <t>A010010011500679617</t>
  </si>
  <si>
    <t>PENDIENTE FACTURA, POR CARGOS LOCALES Y DESCONSOLIDACION DE 25 PIEZAS DE GABINETES DE METAL</t>
  </si>
  <si>
    <t>PENDIENTE FACTURA ENERGIA ELECTRICA AL MES DE SEPTIEMBRE 2014</t>
  </si>
  <si>
    <t>PENDIENTE FACTURA ENERGIA ELECTRICA AL MES DE OCTUBRE 2014</t>
  </si>
  <si>
    <t>PENDIENTE FACTURA ENERGIA ELECTRICA AL MES DE OCTUBRE 2015</t>
  </si>
  <si>
    <t>PENDIENTE FACTURA ENERGIA ELECTRICA AL MES DE NOVIEMBRE 2016</t>
  </si>
  <si>
    <t>PENDIENTE FACTURA ENERGIA ELECTRICA AL MES DE SEPTIEMBRE 2017</t>
  </si>
  <si>
    <t>A010010011500733061</t>
  </si>
  <si>
    <t>PENDIENTE FACTURA ENERGIA ELECTRICA AL MES DE OCTUBRE 2017</t>
  </si>
  <si>
    <t>A010010011500738576</t>
  </si>
  <si>
    <t>A010010011500738577</t>
  </si>
  <si>
    <t>A010010011500744216</t>
  </si>
  <si>
    <t>PENDIENTE FACTURA ENERGIA ELECTRICA AL MES DE NOVIEMBRE 2017</t>
  </si>
  <si>
    <t>A010010011500744217</t>
  </si>
  <si>
    <t xml:space="preserve"> UNIDAD DE AUDITORIA INTERNA</t>
  </si>
  <si>
    <t>UNIDAD DE AUDITORIA INTERNA _________________________</t>
  </si>
  <si>
    <t>A010010011500674113</t>
  </si>
  <si>
    <t>PENDIENTE FACTURA ENERGIA ELECTRICA AL MES DE OCTUBRE 2016</t>
  </si>
  <si>
    <t>A010010011500674114</t>
  </si>
  <si>
    <t>CONDICION DE PAGO</t>
  </si>
  <si>
    <t>CONSIGNACION</t>
  </si>
  <si>
    <t>CONTADO</t>
  </si>
  <si>
    <t>CREDITO</t>
  </si>
  <si>
    <t>A010010011500000088</t>
  </si>
  <si>
    <t>PENDIENTE FACTURA POR LA COMPRA DE 100 UDS FLORES DE PASCUAS LAS CUALES SERVIRAN DE PLANTAS MADRES PARA LA REPRODUCCION EN EL VIVERO</t>
  </si>
  <si>
    <t>REVISADO POR</t>
  </si>
  <si>
    <t>ELABORADO POR</t>
  </si>
  <si>
    <t>NELSON RODRIGUEZ MARTINEZ N.R.BIENESTAR</t>
  </si>
  <si>
    <t xml:space="preserve"> </t>
  </si>
  <si>
    <t>PENDIENTE FACTURA CORRESPONDIENTE A LA VENTA A CONSIGNACION DE LIBROS</t>
  </si>
  <si>
    <t>LIBROS A CONSIGNACION</t>
  </si>
  <si>
    <t>B1500030530</t>
  </si>
  <si>
    <t>PENDIENTE FACTURA ENERGIA ELECTRICA AL MES DE OCTUBRE  2018</t>
  </si>
  <si>
    <t>B1500030535</t>
  </si>
  <si>
    <t>A010010021500000419</t>
  </si>
  <si>
    <t>UNIVERSIDAD NACIONAL PEDRO HENRIQUEZ UREÑA</t>
  </si>
  <si>
    <t>PENDIENTE FACTURA POR LA CAPACITACION DEL CURSO  ENCUENTRO IBEROAMERICANO DE EDITORES</t>
  </si>
  <si>
    <t>AUX ADMINISTRATIVO 1</t>
  </si>
  <si>
    <t>PENDIENTE FACTURA ENERGIA ELECTRICA AL MES DE JULIO  2019</t>
  </si>
  <si>
    <t>AGENCIA MARITIMA ORIENTAL, S.R.L.</t>
  </si>
  <si>
    <t>PENDIENTE FACTURA ENERGIA ELECTRICA AL MES DE SEPTIEMBRE 2019</t>
  </si>
  <si>
    <t>B1500096466</t>
  </si>
  <si>
    <t>PENDIENTE FACTURA ENERGIA ELECTRICA AL MES DE OCTUBRE 2019</t>
  </si>
  <si>
    <t>B1500102830</t>
  </si>
  <si>
    <t>B1500102846</t>
  </si>
  <si>
    <t>B1500102770</t>
  </si>
  <si>
    <t>B1500108782</t>
  </si>
  <si>
    <t>PENDIENTE FACTURA ENERGIA ELECTRICA AL MES DE NOVIEMBRE 2019</t>
  </si>
  <si>
    <t>B1500108783</t>
  </si>
  <si>
    <t>B1500108710</t>
  </si>
  <si>
    <t>B1500083931</t>
  </si>
  <si>
    <t>A010010011500000244</t>
  </si>
  <si>
    <t>PENDIENTE FACTURA POR LA COMPRA DE CORTINAS PARA SER COLOCADAS EN LAS OFICINAS DE LA INSTITUCION</t>
  </si>
  <si>
    <t>MONTO CONSIGNACION</t>
  </si>
  <si>
    <r>
      <rPr>
        <b/>
        <sz val="11"/>
        <rFont val="Bookman Old Style"/>
        <family val="1"/>
      </rPr>
      <t>*</t>
    </r>
    <r>
      <rPr>
        <sz val="11"/>
        <rFont val="Bookman Old Style"/>
        <family val="1"/>
      </rPr>
      <t xml:space="preserve"> LOS ARBOLITOS</t>
    </r>
  </si>
  <si>
    <r>
      <rPr>
        <b/>
        <sz val="11"/>
        <rFont val="Bookman Old Style"/>
        <family val="1"/>
      </rPr>
      <t>*</t>
    </r>
    <r>
      <rPr>
        <sz val="11"/>
        <rFont val="Bookman Old Style"/>
        <family val="1"/>
      </rPr>
      <t xml:space="preserve"> VENECIANAS DEL CARIBE</t>
    </r>
  </si>
  <si>
    <r>
      <t>FACTURA NCF N</t>
    </r>
    <r>
      <rPr>
        <b/>
        <u/>
        <sz val="9"/>
        <rFont val="Bookman Old Style"/>
        <family val="1"/>
      </rPr>
      <t>O.</t>
    </r>
  </si>
  <si>
    <t>TOTAL NOVIEMBRE 2020</t>
  </si>
  <si>
    <t>B1500182073</t>
  </si>
  <si>
    <t>B1500182071</t>
  </si>
  <si>
    <t>B1500182040</t>
  </si>
  <si>
    <t>SERVICIO DE ENERGIA ELECTRICA AL MES DE NOVIEMBRE 2020.</t>
  </si>
  <si>
    <t>B1500000036</t>
  </si>
  <si>
    <t xml:space="preserve">SERAR SERVICIOS ELECTRICOS </t>
  </si>
  <si>
    <t>PENDIENTE FACTURA POR CONCEPTO DE IGUALA DE MANTENIMIENTO A LOS AIRES ACONDICIONADOS, FREESER, NEVERAS, BEBEDERO DE AGUA, INVERSORES, CUARTO FRIO DE LA INSTITUCION.</t>
  </si>
  <si>
    <t>TOTAL JUNIO 2021</t>
  </si>
  <si>
    <t>VARIOS SEGÚN ANEXOS</t>
  </si>
  <si>
    <t>LIC. ILEANA PEREZ</t>
  </si>
  <si>
    <t>B1500000037</t>
  </si>
  <si>
    <t xml:space="preserve">PENDIENTE PAGO POR IGUALA DE MANTENIMIENTO A LOS AIRES ACONDICIONADOS, FREESER, NEVERAS, BEBEDERO, INVERSORES, CUARTO FRIO DE LA INSTITUCION </t>
  </si>
  <si>
    <t>TOTAL JULIO 2021</t>
  </si>
  <si>
    <r>
      <rPr>
        <b/>
        <sz val="11"/>
        <rFont val="Bookman Old Style"/>
        <family val="1"/>
      </rPr>
      <t>NOTA</t>
    </r>
    <r>
      <rPr>
        <sz val="11"/>
        <rFont val="Bookman Old Style"/>
        <family val="1"/>
      </rPr>
      <t>: LOS PROVEEDORES CON (</t>
    </r>
    <r>
      <rPr>
        <b/>
        <sz val="11"/>
        <rFont val="Bookman Old Style"/>
        <family val="1"/>
      </rPr>
      <t>*</t>
    </r>
    <r>
      <rPr>
        <sz val="11"/>
        <rFont val="Bookman Old Style"/>
        <family val="1"/>
      </rPr>
      <t>) NO SE PRESENTABAN EN LA RELACION DE CUENTAS POR PAGAR DEBIDO A QUE SON AL CONTADO Y EN SU MOMENTO NO LA CONSIDERAMOS PARA INCLUIRLA EN LA RELACION, ESTOS SUPLIDORES NO ESTABAN AL DIA EN SUS OBLIGACIONES TRIBUTARIAS Y POR  LO TANTO NO SE HABIA PROCESADO EL PAGO. EN ESE MISMO ORDEN, LOS PROVEEDORES CON (*) SE INCLUYERON EN EL MES DE JULIO 2021, DEBIDO A QUE ESTOS LIBRAMIENTOS ESTABAN EN PROCESO DE PAGO, PERO NO ESTAN AL DIA EN SUS OBLIGACIONES TRIBUTARIAS</t>
    </r>
    <r>
      <rPr>
        <sz val="11"/>
        <rFont val="Bookman Old Style"/>
        <family val="1"/>
      </rPr>
      <t xml:space="preserve">                                                                                    </t>
    </r>
  </si>
  <si>
    <t>B1500000038</t>
  </si>
  <si>
    <t>INVERSIONES TARAMACA</t>
  </si>
  <si>
    <t>TOTAL AGOSTO 2021</t>
  </si>
  <si>
    <t>COLECTOR CONTRIBUCIONES AL INAVI</t>
  </si>
  <si>
    <t>DIRECCION UNIDADES DE AUDITORIA INTERNA GUBERNAMENTAL</t>
  </si>
  <si>
    <t>INFORMACIONES FINANCIERAS</t>
  </si>
  <si>
    <t>UAI EN: JARDIN BOTANICO NACIONAL</t>
  </si>
  <si>
    <t xml:space="preserve">BALANCE AL CIERRE DEL MES: </t>
  </si>
  <si>
    <t>MENOS:</t>
  </si>
  <si>
    <t>MOVIMIENTO DEL MES</t>
  </si>
  <si>
    <t>OBSERVACIONES:</t>
  </si>
  <si>
    <t>ANTIGUEDAD DE SALDOS</t>
  </si>
  <si>
    <t>0-30 DIAS:</t>
  </si>
  <si>
    <t xml:space="preserve">31-61 DIAS: </t>
  </si>
  <si>
    <t xml:space="preserve">   91-120 DIAS: </t>
  </si>
  <si>
    <t>MAS DE 120 DIAS:</t>
  </si>
  <si>
    <t>VER DETALLE DE LAS CUENTAS POR PAGAR SEGÚN RELACION ENVIADA A  LA DUAIG</t>
  </si>
  <si>
    <t xml:space="preserve">     61-90 DIAS: </t>
  </si>
  <si>
    <t>BALANCE DE LOS MESES ANTERIORES</t>
  </si>
  <si>
    <t>TOTAL SEPTIEMBRE 2021</t>
  </si>
  <si>
    <t>B1500000001</t>
  </si>
  <si>
    <t>TGLV CARGO</t>
  </si>
  <si>
    <t>PENDIENTE FACTURA POR LA ADQUISICION DE MOBILIARIOS DE OFICINA, PARA SER UTILIZADOS EN BANCO DE SEMILLAS Y EL DEPTO FINANCIERO</t>
  </si>
  <si>
    <t>RH-309</t>
  </si>
  <si>
    <t>RH-311</t>
  </si>
  <si>
    <t>PENDIENTE PAGO AL PERSONAL DE LA DIVISION DE SERVICIOS GENERALES, POR HABER LABORADO HORAS EXTRAS DURANTE LAS ACTIVIDADES REALIZADAS EN EL MES DE DICIEMBRE 2019</t>
  </si>
  <si>
    <t>PENDIENTE PAGO AL PERSONAL DE LA DIVISION DE SERVICIOS GENERALES, POR HABER LABORADO HORAS EXTRAS DURANTE LAS ACTIVIDADES REALIZADAS EN EL MES DE NOVIEMBRE 2019</t>
  </si>
  <si>
    <t>ENC. DIV. DE CONTABILIDAD</t>
  </si>
  <si>
    <t>LIC. RICHARD RODRIGUEZ TORIBIO</t>
  </si>
  <si>
    <t>FONDO 9995</t>
  </si>
  <si>
    <t>FONDO 0100</t>
  </si>
  <si>
    <t>TOTAL FONDO 0995</t>
  </si>
  <si>
    <t>TOTAL FONDO 0100</t>
  </si>
  <si>
    <t>TOTAL NOVIEMBRE 2021</t>
  </si>
  <si>
    <t>B1500000006</t>
  </si>
  <si>
    <t>RBK GARDENS, SRL</t>
  </si>
  <si>
    <t>B1500000007</t>
  </si>
  <si>
    <t>B1500000008</t>
  </si>
  <si>
    <t>PENDIENTE FACTURA POR LA ADQUISICION DE ARTICULOS DE JARDINERO, PARA USO EN EL VIVERO, SEGÚN O/C JB-2021-00046</t>
  </si>
  <si>
    <t>PENDIENTE FACTURA POR LA ADQUISICION DE 177 BOTELLONES DE AGUA ALASKA, OCTUBRE 2021, O/C OR-JB-2020-00085</t>
  </si>
  <si>
    <t>B1500013296</t>
  </si>
  <si>
    <t>PE-252</t>
  </si>
  <si>
    <t>ROSANNY ANTONIA SANTOS VERAS</t>
  </si>
  <si>
    <t>PENDIENTE DEVOLUCION FIANZA O DEPOSITO DE LA ACTIVIDAD (CUMPLEAÑOS) CELEBRADA EL 06/11/21 EN EL PABELLON DE PLANTAS MEDICINALES</t>
  </si>
  <si>
    <t>CUENTA GENERAL</t>
  </si>
  <si>
    <t>TOTAL CUENTA GENERAL</t>
  </si>
  <si>
    <t xml:space="preserve">TOTAL CUENTA GENERAL Y FONDOS </t>
  </si>
  <si>
    <t>B1500000039</t>
  </si>
  <si>
    <t>SERAR SERVICIOS ELECTRICOS</t>
  </si>
  <si>
    <t>B1500000040</t>
  </si>
  <si>
    <t>TOTAL DICIEMBRE 2021</t>
  </si>
  <si>
    <t>FECHA:</t>
  </si>
  <si>
    <t>TOTAL ENERO 2022</t>
  </si>
  <si>
    <t>ENTRENA</t>
  </si>
  <si>
    <t>PENDIENTE ITBIS CORRESPONDIENTE A FACTURA POR ACTIVIDAD REALIZADA EN EL DOMUS GRANDE</t>
  </si>
  <si>
    <t>COMPAÑÍA DOMINICANA DE TELEFONOS</t>
  </si>
  <si>
    <t>TOTAL A NOVIEMBRE 2019</t>
  </si>
  <si>
    <t>TOTAL FEBRERO 2022</t>
  </si>
  <si>
    <t>PE-284</t>
  </si>
  <si>
    <t>LAURA MARIA DIAZ SANTANA</t>
  </si>
  <si>
    <t>PENDIENTE DEVOLUCION FIANZA O DEPOSITO DE LA ACTIVIDAD (CUMPLEAÑOS) CELEBRADA EL 21/11/21 EN EL PABELLON DE PLANTAS MEDICINALES</t>
  </si>
  <si>
    <t>PE-342</t>
  </si>
  <si>
    <t>KATHERINE LISBETH JIMENEZ MEDINA</t>
  </si>
  <si>
    <t>PENDIENTE DEVOLUCION DE PAGO DE SECCION DE FOTOS DUPLICADA, PARA EL PASADO 12 DE DICIEMBRE 2021</t>
  </si>
  <si>
    <t>PE-347</t>
  </si>
  <si>
    <t>PENDIENTE DEVOLUCION FIANZA O DEPOSITO DE LA ACTIVIDAD (CUMPLEAÑOS) CELEBRADA EL 28/11/21 EN LA CATEDRAL DEL BAMBU</t>
  </si>
  <si>
    <t>PE-370</t>
  </si>
  <si>
    <t>PENDIENTE DEVOLUCION FIANZA O DEPOSITO DE LA ACTIVIDAD (BODA) CELEBRADA EL 29/12/21 EN EL DOMUS GRANDE</t>
  </si>
  <si>
    <t>JUAN FRANCISCO ESPINAL</t>
  </si>
  <si>
    <t>PE-004</t>
  </si>
  <si>
    <t xml:space="preserve">MARTIN MONTERO MONTERO </t>
  </si>
  <si>
    <t>PENDIENTE DEVOLUCION FIANZA O DEPOSITO DE LA ACTIVIDAD (BODA) CELEBRADA EL 19/12/21 EN EL DOMUS GRANDE Y AREA VERDE DEL DOMUS</t>
  </si>
  <si>
    <t>PE-058</t>
  </si>
  <si>
    <t>ANNY ROSARIO CORREA DE PAREDES</t>
  </si>
  <si>
    <t>PENDIENTE DEVOLUCION FIANZA O DEPOSITO DE LA ACTIVIDAD (CUMPLEAÑOS) CELEBRADA EL 12/02/22 EN LA LAGUNA DEL PALMAR</t>
  </si>
  <si>
    <t>PE-053</t>
  </si>
  <si>
    <t>MARIA ISABEL AQUINO NAVARRO</t>
  </si>
  <si>
    <t>PENDIENTE DEVOLUCION FIANZA O DEPOSITO DE LA ACTIVIDAD (CUMPLEAÑOS) CELEBRADA EL 12/02/22 EN EL PATIO ESPAÑOL</t>
  </si>
  <si>
    <t>AHA INGENIERIA, SRL</t>
  </si>
  <si>
    <t>PENDIENTE PAGO POR EL MANTENIMIENTO DE PUERTAS EN CRISTALES Y MADERA, VENTANAS DE CRISTAL, ESCRITORIOS DE MADERA, CREDENZA DE MADERA, ASTAS DE MADERA Y CLOSET DE MADERA PARA DIVERSAS AREAS DE LA INSTITUCION, SEGÚN CONTRATO DE SUMINISTRO DE BIENES SNCC.C.023 LOTE II DE FECHA 14/11/2019</t>
  </si>
  <si>
    <t>RECIBIDO POR</t>
  </si>
  <si>
    <t>LIC. ADELEIDY TAVERAS</t>
  </si>
  <si>
    <t>CONTADORA INTERINA</t>
  </si>
  <si>
    <t>KAREN SOFIA EUSEBIO PEREZ DE RODRIGUEZ</t>
  </si>
  <si>
    <t>SNCC.C.023</t>
  </si>
  <si>
    <t>TOTAL MARZO 2022</t>
  </si>
  <si>
    <t>PENDIENTE FACTURA POR ADQUISICION DE 26 BOTELLONES DE AGUA PURIFICADA 5 GALONES</t>
  </si>
  <si>
    <t>B1500002089</t>
  </si>
  <si>
    <t>FLORISTERIA ZUNIFLOR, SRL</t>
  </si>
  <si>
    <t>PENDIENTE FACTURA POR LA ADQUISICION DE OFRENDAS FLORALES A SER UTILIZADAS EN HONOR A LOS PADRES DE LA PATRIA, EN EL 146 ANIVERSARIO DEL DR. RAFAEL MA. MOSCOSO Y EL FALLECIMIENTO DE LA LIC. DAISY CASTILLO, SEGÚN O/C JB-2022-00001</t>
  </si>
  <si>
    <t>V ENERGY, SA</t>
  </si>
  <si>
    <t>RH-008</t>
  </si>
  <si>
    <t>PENDIENTE PAGO CORRESPONDIENTE A LAS HORAS EXTRAS LABORADAS DURANTE LAS ACTIVIDADES REALIZADAS EN EL MES DE NOVIEMBRE 2021</t>
  </si>
  <si>
    <t>CORPORACION DEL ACUEDUCTO Y ALCANTARILLADO DE S.D. (CAASD)</t>
  </si>
  <si>
    <t>TOTAL ABRIL 2022</t>
  </si>
  <si>
    <t>B1500000012</t>
  </si>
  <si>
    <t>CCI FRANCO DOMINICANA, INC.</t>
  </si>
  <si>
    <t>PENDIENTE FACTURA DESAYUNO MINISTERIO MEDIO AMBIENTE, PARTICIPANTE: PEDRO SUAREZ</t>
  </si>
  <si>
    <t>B1500003241</t>
  </si>
  <si>
    <t>TONY RODAMIENTOS, S.A.</t>
  </si>
  <si>
    <t>PENDIENTE FACTURA ADQUISICION DE SUMINISTRO DE PIEZAS PARA SER UTILIZADAS EN EL TREN CACHEO</t>
  </si>
  <si>
    <t>RH-139</t>
  </si>
  <si>
    <t>SANTA PINA</t>
  </si>
  <si>
    <t>PENDIENTE PAGO QUIEN LABORO HORAS EXTRAS EN EL FESTIVAL DE ORQUIDEAS, QUE SE ESTUVO EFECTUANDO DESDE EL 17 HASTA EL 20 DE MARZO</t>
  </si>
  <si>
    <t>RH-140</t>
  </si>
  <si>
    <t>ELIZABETH DE LA CRUZ</t>
  </si>
  <si>
    <t>RH-141</t>
  </si>
  <si>
    <t>ADELEIDY TAVERAS</t>
  </si>
  <si>
    <t>RH-143</t>
  </si>
  <si>
    <t>DIVISION DE CONTABILIDAD</t>
  </si>
  <si>
    <t>PENDIENTE PAGO QUIEN LABORO HORAS EXTRAS EN EL FESTIVAL DE ORQUIDEAS, LOS DIAS 19 Y 20 DE MARZO</t>
  </si>
  <si>
    <t>RH-144</t>
  </si>
  <si>
    <t>DIVISION DE VIVERO</t>
  </si>
  <si>
    <t>B1500006240</t>
  </si>
  <si>
    <t xml:space="preserve">SEGURO NACIONAL DE SALUD </t>
  </si>
  <si>
    <t>PENDIENTE FACTURA SEGURO COMPLEMENTARIO DE SALUD, CORRESPONDIENTE A LOS EMPLEADOS DE LA INSTITUCION, PERIODO 01/05/22 HASTA 31/05/22</t>
  </si>
  <si>
    <t>PENDIENTE FACTURA POR ADQUISICION DE REFRIGERIOS Y ALMUERZOS PARA SER CONSUMIDOS EN DISTINTAS ACTIVIDADES DE LA INSTITUCION</t>
  </si>
  <si>
    <t>B1500001326</t>
  </si>
  <si>
    <t>XIOMARI VELOZ  D´LUJO FIESTA, S.R.L.</t>
  </si>
  <si>
    <t>B1500001038</t>
  </si>
  <si>
    <t>PENDIENTE FACTURA POR EL PAGO DEL 50% CORRESPONDIENTE A LA INSTITUCION, POR SERVICIO DE FUNERARIA A LOS EMPLEADOS DE LA INSTITUCION, MES DE ABRIL 2022.</t>
  </si>
  <si>
    <t>B1500000016</t>
  </si>
  <si>
    <t>BLOSS, S.R.L.</t>
  </si>
  <si>
    <t>B1500034187</t>
  </si>
  <si>
    <t>AGUA CRYSTAL, S.A.</t>
  </si>
  <si>
    <t>PENDIENTE FACTURA POR ADQUISICION DE 42 BOTELLONES DE AGUA PURIFICADA 5 GALONES</t>
  </si>
  <si>
    <t>B1500034780</t>
  </si>
  <si>
    <t>PENDIENTE FACTURA POR ADQUISICION DE 20 BOTELLONES DE AGUA PURIFICADA 5 GALONES</t>
  </si>
  <si>
    <t>B1500034876</t>
  </si>
  <si>
    <t>COLECTOR DE IMPUESTOS INTERNOS</t>
  </si>
  <si>
    <t>IR-6</t>
  </si>
  <si>
    <t>B1500034623</t>
  </si>
  <si>
    <t>PENDIENTE FACTURA POR ADQUISICION DE 22 BOTELLONES DE AGUA PURIFICADA 5 GALONES</t>
  </si>
  <si>
    <t>RH-127</t>
  </si>
  <si>
    <t>PENDIENTE PAGO AL PERSONAL DE LA DIVISION DE SERVICIOS GENERALES QUE LABORO HORAS EXTRAS EN LAS ACTIVIDADES REALIZADAS EN LOS MESES DE NOVIEMBRE Y DICIEMBRE 2021</t>
  </si>
  <si>
    <t>RH-130</t>
  </si>
  <si>
    <t>CINTHYA CRICELIA PIÑEYRO SANCHEZ</t>
  </si>
  <si>
    <t>PENDIENTE PAGO QUIEN LABORO EN ESTA INSTITUCION DESDE EL 01 DE OCTUBRE DEL 2015 HASTA EL 14 DE MARZO DEL 2022</t>
  </si>
  <si>
    <t>DG-062</t>
  </si>
  <si>
    <t>SOCIEDAD DOMINICANA DE ORQUIDEOLOGIA</t>
  </si>
  <si>
    <t>PENDIENTE PAGO DEL 60% CORRESPONDIENTE A LA VENTA DE LA BOLETAS PARA EXPOSICION DE ORQUIDEAS, CELEBRADO DEL 17 AL 20 DE MARZO 2022 EN EL JARDIN BOTANICO</t>
  </si>
  <si>
    <t>PE-108</t>
  </si>
  <si>
    <t>JORDI RICARDO SORIANO HERNANDEZ</t>
  </si>
  <si>
    <t>PENDIENTE PAGO DEVOLUCION DE FIANZA O DEPOSITO DE LA ACTIVIDAD (BODA) CELEBRADA EL 09/04/22 EN LA LAGUNA DEL PALMAR</t>
  </si>
  <si>
    <t>RH-148</t>
  </si>
  <si>
    <t>PENDIENTE PAGO AL PERSONAL DE TRANSPORTACION LOS CUALES LABORARON HORAS EXTRAS EN EL FESTIVAL DE ORQUIDEAS QUE SE ESTUVO EFECTUANDO DESDE EL 17 HASTA EL 20 DE MARZO</t>
  </si>
  <si>
    <t>PE-113</t>
  </si>
  <si>
    <t>MANUEL DE JESUS MEDRANO MATOS</t>
  </si>
  <si>
    <t xml:space="preserve">PENDIENTE PAGO DEVOLUCION DE FIANZA O DEPOSITO DE LA ACTIVIDAD (CARRERA PROMOCION DE COLEGIO) CELEBRADA EL 27/03/22 EN EL AREA DEL RELOJ Y RUTA DE CAMINATA </t>
  </si>
  <si>
    <t>RH-154</t>
  </si>
  <si>
    <t>PENDIENTE PAGO AL PERSONAL DE LA DIVISION DE SERVICIOS GENERALES QUIENES LABORARON HORAS EXTRAORDINARIAS EN LAS ACTIVIDADES POR ALQUILER DE LOCALES DE LA INSTITUCION</t>
  </si>
  <si>
    <t>TOTAL MAYO 2022</t>
  </si>
  <si>
    <t>ALTICE DOMINICANA, SA</t>
  </si>
  <si>
    <t>B1500023157</t>
  </si>
  <si>
    <t>HUMANO SEGUROS, SA</t>
  </si>
  <si>
    <t>PENDIENTE PAGO DE SEGURO COMPLEMENTARIOS DE SALUD AL SUB-DIRECTOR Y ENC DEL TIC, CORRESPONDIENTE AL MES DE MAYO 2022</t>
  </si>
  <si>
    <t>PROPANO Y DERIVADOS</t>
  </si>
  <si>
    <t>B1500147531</t>
  </si>
  <si>
    <t>PENDIENTE FACTURA POR LA ADQUISICION DE CUPONES DE COMBUSTIBLE PARA USO EN LA INSTITUCION</t>
  </si>
  <si>
    <t>B1500147532</t>
  </si>
  <si>
    <t>B1500000316</t>
  </si>
  <si>
    <t>SOLUCIONES EMPRESARIALES MONEGROCRISPIN</t>
  </si>
  <si>
    <t>PENDIENTE FACTURA POR LA ADQUISICION DE BOLSAS PLASTICAS PARA SER UTILIZADAS EN LA INSTITUCION</t>
  </si>
  <si>
    <t>B1500000106</t>
  </si>
  <si>
    <t>HCJ, LOGISTICS, SRL</t>
  </si>
  <si>
    <t>B1500000107</t>
  </si>
  <si>
    <t>PENDIENTE FACTURA POR LA ADQUISICION DE CAMARA WEB LOGITECH HD, PARA USO EN LA INSTITUCION</t>
  </si>
  <si>
    <t>B1500000762</t>
  </si>
  <si>
    <t>PENDIENTE FCATURA POR LA ADQUISICION DE CAFETERA ELECTRICA DE 5 TAZAS PARA SER UTILIZADA EN LA INSTITUCION</t>
  </si>
  <si>
    <t>B1500040104</t>
  </si>
  <si>
    <t>PENDIENTE FACTURA POR EL PLAN DE INTERNET CORRESPONDIENTE A LA CUENTA 84163506, PERIODO DEL 14-ABR-22 AL 13-MAY-22</t>
  </si>
  <si>
    <t>B1500000108</t>
  </si>
  <si>
    <t>PENDIENTE FACTURA POR LA ADQUISICION DE 01 GABINETE DE PARED Y 06 TELEFONOS GRANDSTREAM, PARA USO EN LA INSTITUCION, SEGÚN O/C JB-2022-00025</t>
  </si>
  <si>
    <t>PENDIENTE FACTURA POR LA ADQUISICION DE 12 BATERIAS FORZA-12V-7AMP, PARA USO EN LA INSTITUCION, SEGÚN O/C JB-2022-00025</t>
  </si>
  <si>
    <t>B1500001023</t>
  </si>
  <si>
    <t>IMPLEMENTOS Y MAQUINARIAS IMCA)</t>
  </si>
  <si>
    <t>PENDIENTE FACTURA POR LA ADQUISICION DE COMPONENTES (FILTROS) PARA EL SERVICIO DE MANTENIMIENTO DEL TRACTOR GIRO CERO JOHN DEERE</t>
  </si>
  <si>
    <t>B1500000125</t>
  </si>
  <si>
    <t>MESSI OFFICE</t>
  </si>
  <si>
    <t>PENDIENTE FACTURA POR LA ADQUISICION DE ARTICULOS DE COCINA PARA SER UTILIZADO EN LA INSTITUCION</t>
  </si>
  <si>
    <t>DISTRIBUIDORA DE REPUESTOS DEL CARIBE SRL</t>
  </si>
  <si>
    <t xml:space="preserve">PENDIENE FACTURA POR LA ADQUISICION DE LUBRICANTES PARA SER UTILIZADOS EN LA INSTITUCION </t>
  </si>
  <si>
    <t>B1500167451</t>
  </si>
  <si>
    <t>PENDIENTE FACTURA DEL SERVICIO DE TELEFONO, INTERNET Y FAX AL MES DE ABRIL 2022</t>
  </si>
  <si>
    <t>B1500167452</t>
  </si>
  <si>
    <t>B1500167453</t>
  </si>
  <si>
    <t>COMERCIAL FERRETERO E. PEREZ</t>
  </si>
  <si>
    <t>B1500170151</t>
  </si>
  <si>
    <t>PENDIENTE FACTURA DEL SERVICIO DE TELEFONO, INTERNET Y FAX AL MES DE MAYO 2022</t>
  </si>
  <si>
    <t>B1500170152</t>
  </si>
  <si>
    <t>B1500000219</t>
  </si>
  <si>
    <t>B1500169517</t>
  </si>
  <si>
    <t>PENDIENTE FACTURA DEL SERVICIO PLAN FLOTILLAS E INTERNET CORRESPONDIENTE AL MES DE MAYO 2022</t>
  </si>
  <si>
    <t>B1500000646</t>
  </si>
  <si>
    <t xml:space="preserve">XIOMARA ESPECIALIDADES </t>
  </si>
  <si>
    <t>PENDIENTE FACTURA POR LA CONTRATACION DE SERVICIO DE CATERING PARA REFRIGERIOS Y ALMUERZOS CON MOTIVO AL DIA MUNDIAL DE LA BIODIVERSIDAD, SEGÚN O/C JB-2022-00049.</t>
  </si>
  <si>
    <t>B1500000172</t>
  </si>
  <si>
    <t>FASTHER MOTOR, SRL</t>
  </si>
  <si>
    <t>PENDIENTE FACTURA POR LA ADQUISICION DE PIEZAS (REPUESTOS) PARA SER UTILIZADAS EN LA REPARACION DEL TREN GUAYACAN DE LA INSTITUCION, SEGÚN O/C JB-2022-00050</t>
  </si>
  <si>
    <t>B1500170154</t>
  </si>
  <si>
    <t>PENDIENTE SERVICIO CELULAR AL DIRECTOR Y SUB-DIRECTOR DE LA INSTITUCION, CORRESPONDIENTE AL MES DE MAYO 2022</t>
  </si>
  <si>
    <t>B1500001328</t>
  </si>
  <si>
    <t>COMPUDONSA</t>
  </si>
  <si>
    <t>PENDIENTE FACTURA POR LA ADQUISICION DE ACCESORIOS TECNOLOGICOS, PARA USO EN LA INSTITUCION, SEGÚN O/C JB-2022-00026</t>
  </si>
  <si>
    <t>B1500014372</t>
  </si>
  <si>
    <t>PENDIENTE FACTURA POR  LA COMPRA DE 45.39 GALONES DE GAS PROPANO PARA SER UTILIZADO EN LA COCINA DE LOS SERVIDORES DE LA INSTITUCION, MENOS NOTA DE CREDITO NO. B0400005288, SEGÚN O/C JB-2021-00070</t>
  </si>
  <si>
    <t>PE-140</t>
  </si>
  <si>
    <t>GUERRERO FILM WORKS</t>
  </si>
  <si>
    <t xml:space="preserve">PENDIENTE DEVOLUCION DE FIANZA O DEPOSITO DE LA ACTIVIDAD (FILMACION) CELEBRADA EL 14/05/2022, EN EL AREA DEL RELOJ Y MEDIO PARQUE </t>
  </si>
  <si>
    <t>PE-141</t>
  </si>
  <si>
    <t>PHILIPPE DIDIER</t>
  </si>
  <si>
    <t>PENDIENTE DEVOLUCION DE FIANZA O DEPOSITO DE LA ACTIVIDAD (BODA) CELEBRADA EL 21/05/2022, EN EL DOMUS GRANDE</t>
  </si>
  <si>
    <t>PE-142</t>
  </si>
  <si>
    <t>JADY LUZ ACOSTA FORTUNA</t>
  </si>
  <si>
    <t xml:space="preserve">PENDIENTE DEVOLUCION DE FIANZA O DEPOSITO DE LA ACTIVIDAD (BABY SHOWER) CELEBRADA EL 22/5/22 EN EL DOMUS PEQUEÑO </t>
  </si>
  <si>
    <t>PE-137</t>
  </si>
  <si>
    <t>DANIEL ARISTY NUÑEZ BAUTISTA</t>
  </si>
  <si>
    <t>PENDIENTE DEVOLUCION DE FIANZA O DEPOSITO DE LA ACTIVIDAD (CUMPLEAÑOS) CELEBRADA EL 15/5/22 EN EL DOMUS PEQUEÑO</t>
  </si>
  <si>
    <t>RH-190</t>
  </si>
  <si>
    <t>PENDIENTE PAGO INCENTIVO POR RENDIMIENTO INDIVIDUAL CORRESPONDIENTE AL AÑO 2021, AL PERSONAL QUE CUMPLIO LA PUNTUACION REQUERIDA PARA EL OTORGAMIENTO DE DICHO INCENTIVO</t>
  </si>
  <si>
    <t>PENDIENTE FACTURA ENERGIA ELECTRICA AL MES DE MAYO 2022 PERIODO 18/04/2022-17/05/2022</t>
  </si>
  <si>
    <t>B1500294895</t>
  </si>
  <si>
    <t>MEGA PLAX, SRL</t>
  </si>
  <si>
    <t xml:space="preserve">PENDIENTE FACTURA POR LA ADQUISICION DE FUNDAS LISA PARA SER UTILIZADAS EN LA INSTITUCION </t>
  </si>
  <si>
    <t>B1500093080</t>
  </si>
  <si>
    <t>B1500093071</t>
  </si>
  <si>
    <t>B1500093072</t>
  </si>
  <si>
    <t>PENDIENTE FACTURA POR EL SUMINISTRO DE AGUA POTABLE AL JARDIN, CORRESPONDIENTE AL MES DE MAYO 2022</t>
  </si>
  <si>
    <t>RELACION DE FACTURAS PAGADAS AL 30 DE JUNIO 2022</t>
  </si>
  <si>
    <t>TOTAL PAGADA POR CAJA CHICA</t>
  </si>
  <si>
    <t>TOTAL JUNIO 2022</t>
  </si>
  <si>
    <t>PAGO FACTURA CAPACITACION IMAGEN PROFESIONAL &amp; MARCA PERSONAL A 31 PARTICIPANTES DE LA INSTITUCION</t>
  </si>
  <si>
    <t>B1500000189</t>
  </si>
  <si>
    <t>ONE COLOR AUTOMOTIVE OPTION, SRL.</t>
  </si>
  <si>
    <t>PENDIENTE FACTURA COMPRA DE NEUMATICO KUMHO 255/60R18 AL MES DE JUNIO 2022 28/06/2022.</t>
  </si>
  <si>
    <t>B1500001362</t>
  </si>
  <si>
    <t>COMPUDONSA, SRL</t>
  </si>
  <si>
    <t>PENDIENTE FACTURA COMPRA GABINETE  PARA USO EN LA INSTITUCIÓN.</t>
  </si>
  <si>
    <t>B1500000133</t>
  </si>
  <si>
    <t>BRIMARGE GROUP</t>
  </si>
  <si>
    <t>PENDIENTE FACTURA POR ADQUISICIÓN DE ARTICULOS Y MATERIALES.</t>
  </si>
  <si>
    <t>B1500000856</t>
  </si>
  <si>
    <t>D ANALÍ, SRL</t>
  </si>
  <si>
    <t>PENDIENTE FACTURA MISA HONOR AL FENECIDO MINISTRO DE MEDIO AMBIENTE</t>
  </si>
  <si>
    <t>B1500006542</t>
  </si>
  <si>
    <t>SENASA</t>
  </si>
  <si>
    <t>B1500023621</t>
  </si>
  <si>
    <t>SEGURO HUMANO</t>
  </si>
  <si>
    <t>PENDIENTE FACTURA SEGURO COMPLEMENTARIOS DE SALUD AL SUB-DIRECTOR Y ENC DEL TIC, CORRESPONDIENTE AL 01/06/2022 HASTA 30/06/2022, SEGÚN FACTURA NO. B1500023157.</t>
  </si>
  <si>
    <t>B1500095897</t>
  </si>
  <si>
    <t>CORPORACIÓN DEL ACUEDUCTO Y ALCANARILLADO DE SANTO DOMINGO</t>
  </si>
  <si>
    <t>PENDIENTE FACTURA POR CONSUMO DE AGUA</t>
  </si>
  <si>
    <t>B1500095888</t>
  </si>
  <si>
    <t>B1500095889</t>
  </si>
  <si>
    <t>RH-213</t>
  </si>
  <si>
    <t>JESSENIA BRUNO DE LOS SANTOS</t>
  </si>
  <si>
    <t>PENDIENTE PAGO DE VACACIONES NO DISFRUTADAS CORRESPONDIENTE A 12 DÍAS.</t>
  </si>
  <si>
    <t>B1500040678</t>
  </si>
  <si>
    <t>ALTICE</t>
  </si>
  <si>
    <t>PENDIENTE FACTURA POR EL PLAN DE INTERNET CORRESPONDIENTE A LA CUENTA 85569019, MES DE MAYO 2022.</t>
  </si>
  <si>
    <t>B1500034181</t>
  </si>
  <si>
    <t>PENDIENTE FACTURA POR RECOGIDA DE BASURA, CORRESPONDIENTE AL MES DE JUNIO 2022.</t>
  </si>
  <si>
    <t>B1500014888</t>
  </si>
  <si>
    <t>PROPANO Y DERIVADO</t>
  </si>
  <si>
    <t>PENDIENTE FACTURA POR LA ADQUISICION DE 64.08 DE GALONES DE GAS, PARA USO EN LA COCINA DE LOS SERVIDORES DE LA INSTITUCIÓN, SEGÚN O/C JB-2022-00048</t>
  </si>
  <si>
    <t>B1500000167</t>
  </si>
  <si>
    <t>B1500000131</t>
  </si>
  <si>
    <t>QE SUPLIDIRES, SRL</t>
  </si>
  <si>
    <t>PENDIENTE FACTURA POR LA ADQUISICION DE 320 PAQ. DE CAFÉ MOLIDO SOBRE DE 1 ONZA 12/1 Y 240 PAQ. DE AZUCAR CREMA 5 LIBRAS PARA CONSUMO EN LA INSTITUCION SEGÚN O/C HB-2022-00058.</t>
  </si>
  <si>
    <t>B1500000179</t>
  </si>
  <si>
    <t>FASTHER FREIMAN MOTOR AUTO PARTS, SRL</t>
  </si>
  <si>
    <t>PENDIENTE FACTURA POR ADQUISICION DE GRASAS, ADITIVOS Y OTROS PRODUCTOS, PARA SER UTILIZADOS EN LOS DIFERENTES VEHICULOS DE LA INSTITUCION SEGÚN O/C JB-2022-00056.</t>
  </si>
  <si>
    <t>B1500000583</t>
  </si>
  <si>
    <t>PENDIENTE FACTURA POR ADQUISICION DE NEUMATICOS PARA LOS VEHICULOS DE LA INSTITUCION SEGÚN O/C JB-2022-00044.</t>
  </si>
  <si>
    <t>AUTOCAMIONES C POR A</t>
  </si>
  <si>
    <t>PENDIENTE FACTURA POR ADQUISICION DE PIEZAS (RESPUESTO) PARA SER UTILIZADAS EN LA REPARACION DE LA CAMIONETA ISUZU D-MAX 2019, ASIGNADA AL DIRECTOR DE LA INSTITUCION SEGÚN O/C JB-2022.00053</t>
  </si>
  <si>
    <t>B1500147593</t>
  </si>
  <si>
    <t>PENDIENTE FACTURA POR ADQUISICION DE CUPONES DE GASOLINA PARA LOS DIRECTORES Y DIFERENTES AREAS OPERACIONALES DE LA INSTITUCION SEGÚN O/C JB-2022.00027.</t>
  </si>
  <si>
    <t>B1500000412</t>
  </si>
  <si>
    <t>GC LAB DOMINICANA, SRL</t>
  </si>
  <si>
    <t>PENDIENTE FACTURA POR ADQUISICION DE 01 ESPATULA SEMMICRO Y 04 PROBETAS PLASTICA, PARA USO EN EL BANCO DE SEMILLAS, SEGÚN O/C JB-2021-00087.</t>
  </si>
  <si>
    <t>B1500002230</t>
  </si>
  <si>
    <t>PENDIENTE FACTURA POR ADQUISICION DE CORONA FUNEBRE POR EL FALLECIMIENTO REPENTINO DEL MINISTRO DEL MINISTERIO DE MEDIO AMBIENTE Y RECURSOS NATURALES, LIC. ORLANDO JORGE MERA, SEGÚN O/C JB-2022.00057.</t>
  </si>
  <si>
    <t>B1500002229</t>
  </si>
  <si>
    <t>PENDIENTE FACTURA POR ADQUISICION DE 01 ARREGLO FLORAL, POR MOTIVO DE CUMPLIRSE UN AÑO DEL FALLECIMIENTO DEL SR. BRIGIDO PEGUERO, ANTIGUO ENC. DEL DEPTO. DE BOTANICA, SEGÚN O/C JB-2022.00055.</t>
  </si>
  <si>
    <t>RH-202</t>
  </si>
  <si>
    <t>BENITO LIRIANO JACINTO</t>
  </si>
  <si>
    <t>PENDIENTE PAGO DE VACACIONES NO DISFRUTADAS CORRESPONDIENTE A 24 DÍAS.</t>
  </si>
  <si>
    <t>RH-201</t>
  </si>
  <si>
    <t>RH-203</t>
  </si>
  <si>
    <t>MARIO MERVIN GONZALEZ</t>
  </si>
  <si>
    <t>PENDIENTE PAGO DE VACACIONES NO DISFRUTADAS CORRESPONDIENTE A 31 DÍAS.</t>
  </si>
  <si>
    <t>RH-212</t>
  </si>
  <si>
    <t>RH-204</t>
  </si>
  <si>
    <t>B1500000820</t>
  </si>
  <si>
    <t>WORLD TECHNOLOGY TATIS, SRL.</t>
  </si>
  <si>
    <t>PENDIENTE FACTURA POR LA COMPRA DE FORMOL Y ACIDO ACETICO PARA SER UTILIZADO EN LA INSTIUCION.</t>
  </si>
  <si>
    <t>B1500000858</t>
  </si>
  <si>
    <t>PE-150</t>
  </si>
  <si>
    <t>CARMEN ELIZABETH OGANDO</t>
  </si>
  <si>
    <t>PENDIENTE DEVOLUCION FIANZA O DEPOSITO DE LA ACTIVIDAD (CUMPLEAÑOS) CELEBRADA EL 28/05/22 EN EL DOMUS GRANDE.</t>
  </si>
  <si>
    <t>PE-151</t>
  </si>
  <si>
    <t>PAMELY HERNANDEZ PION</t>
  </si>
  <si>
    <t>PENDIENTE DEVOLUCION FIANZA O DEPOSITO DE LA ACTIVIDAD (CELEBRACION) CELEBRADA EL 26/05/22 EN LA LAGUNA DEL PALMAR.</t>
  </si>
  <si>
    <t>PE-149</t>
  </si>
  <si>
    <t>VIRGILIA CRISTINA TIBURCIO</t>
  </si>
  <si>
    <t>PENDIENTE DEVOLUCION FIANZA O DEPOSITO DE LA ACTIVIDAD (CUMPLEAÑOS) CELEBRADA EL 28/05/22 EN EL DOMUS PEQUEÑO.</t>
  </si>
  <si>
    <t>AYUNTAMIENTO DEL DISTRITO NACIONAL</t>
  </si>
  <si>
    <t>B1500003137</t>
  </si>
  <si>
    <t>PE-158</t>
  </si>
  <si>
    <t>KOBEN HORACIO CHEZ BAEZ</t>
  </si>
  <si>
    <t>PENDIENTE DEVOLUCION FIANZA O DEPOSITO DE LA ACTIVIDAD (PASE DE ANTORCHA) CELEBRADA EL 12/06/22 EN EL DOMUS GRANDE.</t>
  </si>
  <si>
    <t>B1500041002</t>
  </si>
  <si>
    <t>PENDIENTE FACTURA POR EL PLAN DE INTERNET CORRESPONDIENTE A LA CUENTA 84163506, PERIODO 14-MAY-22 AL 13-JUN-22.</t>
  </si>
  <si>
    <t>PE-153</t>
  </si>
  <si>
    <t>GRUPO K SRL</t>
  </si>
  <si>
    <t>PENDIENTE DEVOLUCION FIANZA O DEPOSITO DE LA ACTIVIDAD (YOGA) CELEBRADA EL 15/05/22 EN EL PATIO ESPAÑOL.</t>
  </si>
  <si>
    <t>PE-105</t>
  </si>
  <si>
    <t>PENDIENTE DEVOLUCION FIANZA O DEPOSITO DE LA ACTIVIDAD (YOGA) CELEBRADA EL 03/04/22 EN PLANTAS MEDICINALES.</t>
  </si>
  <si>
    <t>B1500172311</t>
  </si>
  <si>
    <t>PENDIENTE FACTURA DEL SERVICIO PLAN FLOTILLAS E INTERNET CORRESPONDIENTE AL MES DE JUNIO 2022</t>
  </si>
  <si>
    <t>PENDIENTE FACTURA DEL SERVICIO DE TELEFONO, INTERNET Y FAX AL MES DE JUNIO 2022</t>
  </si>
  <si>
    <t>B1500172962</t>
  </si>
  <si>
    <t>KAHLICCO INVESTMENT, SRL</t>
  </si>
  <si>
    <t>B1500000854</t>
  </si>
  <si>
    <t>B1500000855</t>
  </si>
  <si>
    <t xml:space="preserve">PENDIENTE FACTURA POR SERVICIO DE CATERING VARIOS </t>
  </si>
  <si>
    <t>PENDIENTE FACTURA POR SERVICIO DE REFRIGERIO PARA 80 PERSONAS</t>
  </si>
  <si>
    <t>CUENTAS POR PAGAR CORTADA AL 30/05/2022</t>
  </si>
  <si>
    <t>B1500000103</t>
  </si>
  <si>
    <t>SERVICIOS Y SOLUCIONES YSACA</t>
  </si>
  <si>
    <t>PENDIENTE FACTURA POR COMPRA DE TANQUE Y MOCHILAS</t>
  </si>
  <si>
    <t>B1500000104</t>
  </si>
  <si>
    <t>PENDIENTE FACTURA POR COMPRA RASTRILLO, GUANTES Y TRAJES DE FUMIGAR</t>
  </si>
  <si>
    <t>B1500172965</t>
  </si>
  <si>
    <t>B1500006403</t>
  </si>
  <si>
    <t>CORPORACION ESTATAL DE RADIO Y TELEVISION (CERTV)</t>
  </si>
  <si>
    <t>PENDIENTE FACTURA POR SERVICIO DE PUBLICIDAD.</t>
  </si>
  <si>
    <t>B1500006271</t>
  </si>
  <si>
    <t>B1500006202</t>
  </si>
  <si>
    <t>B1500006132</t>
  </si>
  <si>
    <t>B1500006060</t>
  </si>
  <si>
    <t>B1500005991</t>
  </si>
  <si>
    <t>B1500172963</t>
  </si>
  <si>
    <t>B1500172964</t>
  </si>
  <si>
    <t>B1500301352</t>
  </si>
  <si>
    <t>EDESUR</t>
  </si>
  <si>
    <t>PENDIENTE FACTURA POR SERVICIO DE ENERGIA ELECTRICA JUNIO 2022</t>
  </si>
  <si>
    <t>B1500301353</t>
  </si>
  <si>
    <t>B1500036069</t>
  </si>
  <si>
    <t>AGUA CRISTAL, SA</t>
  </si>
  <si>
    <t>FACTURA PENDIENTE POR CONSUMO DE 37 BOTELLONES DE AGUA, SEGÚN O/C JB-2022-00022.</t>
  </si>
  <si>
    <t>B1500036098</t>
  </si>
  <si>
    <t>FACTURA PENDIENTE POR CONSUMO DE 82 BOTELLONES DE AGUA Y ADQUISICION DE 75 BOTELLONES DE PLASTICO, SEGÚN O/C JB-2022-00022.</t>
  </si>
  <si>
    <t>B1500036211</t>
  </si>
  <si>
    <t>FACTURA PENDIENTE POR CONSUMO DE 07 BOTELLONES DE AGUA, SEGÚN O/C JB-2022-00022</t>
  </si>
  <si>
    <t>B1500036213</t>
  </si>
  <si>
    <t>FACTURA PENDIENTE POR CONSUMO DE 26 BOTELLONES DE AGUA, SEGÚN O/C JB-2022-00022</t>
  </si>
  <si>
    <t>B1500036214</t>
  </si>
  <si>
    <t>B1500036215</t>
  </si>
  <si>
    <t>B1500036216</t>
  </si>
  <si>
    <t>B1500036217</t>
  </si>
  <si>
    <t>B1500036218</t>
  </si>
  <si>
    <t>B1500036219</t>
  </si>
  <si>
    <t>B1500036221</t>
  </si>
  <si>
    <t>B1500036222</t>
  </si>
  <si>
    <t>B1500036223</t>
  </si>
  <si>
    <t>B1500036225</t>
  </si>
  <si>
    <t>B1500036226</t>
  </si>
  <si>
    <t>B1500036227</t>
  </si>
  <si>
    <t>B1500036228</t>
  </si>
  <si>
    <t>FACTURA PENDIENTE POR CONSUMO DE 31 BOTELLONES DE AGUA, SEGÚN O/C JB-2022-00022</t>
  </si>
  <si>
    <t>FACTURA PENDIENTE POR CONSUMO DE 44 BOTELLONES DE AGUA, SEGÚN O/C JB-2022-00022</t>
  </si>
  <si>
    <t>FACTURA PENDIENTE POR CONSUMO DE 34 BOTELLONES DE AGUA, SEGÚN O/C JB-2022-00022</t>
  </si>
  <si>
    <t>FACTURA PENDIENTE POR CONSUMO DE 32 BOTELLONES DE AGUA, SEGÚN O/C JB-2022-00022</t>
  </si>
  <si>
    <t>FACTURA PENDIENTE POR CONSUMO DE 41 BOTELLONES DE AGUA, SEGÚN O/C JB-2022-00022</t>
  </si>
  <si>
    <t>FACTURA PENDIENTE POR CONSUMO DE 22 BOTELLONES DE AGUA, SEGÚN O/C JB-2022-00022</t>
  </si>
  <si>
    <t>FACTURA PENDIENTE POR CONSUMO DE 40 BOTELLONES DE AGUA, SEGÚN O/C JB-2022-00022</t>
  </si>
  <si>
    <t>FACTURA PENDIENTE POR CONSUMO DE 20 BOTELLONES DE AGUA, SEGÚN O/C JB-2022-00022</t>
  </si>
  <si>
    <t>FACTURA PENDIENTE POR CONSUMO DE 35 BOTELLONES DE AGUA, SEGÚN O/C JB-2022-00022</t>
  </si>
  <si>
    <t>B1500036229</t>
  </si>
  <si>
    <t>FACTURA PENDIENTE POR CONSUMO DE 30 BOTELLONES DE AGUA, SEGÚN O/C JB-2022-00022</t>
  </si>
  <si>
    <t>B1500036230</t>
  </si>
  <si>
    <t>FACTURA PENDIENTE POR CONSUMO DE 36 BOTELLONES DE AGUA, SEGÚN O/C JB-2022-00022</t>
  </si>
  <si>
    <t>B1500036231</t>
  </si>
  <si>
    <t>B1500036232</t>
  </si>
  <si>
    <t>FACTURA PENDIENTE POR CONSUMO DE 37 BOTELLONES DE AGUA, SEGÚN O/C JB-2022-00022</t>
  </si>
  <si>
    <t>B1500036233</t>
  </si>
  <si>
    <t>B1500036234</t>
  </si>
  <si>
    <t>B1500036259</t>
  </si>
  <si>
    <t>FACTURA PENDIENTE POR CONSUMO DE 76 BOTELLONES DE AGUA, SEGÚN O/C JB-2022-00022</t>
  </si>
  <si>
    <t>B1500036263</t>
  </si>
  <si>
    <t>B1500036264</t>
  </si>
  <si>
    <t>FACTURA PENDIENTE POR CONSUMO DE 42 BOTELLONES DE AGUA, SEGÚN O/C JB-2022-00022</t>
  </si>
  <si>
    <t>B1500036265</t>
  </si>
  <si>
    <t>FACTURA PENDIENTE POR CONSUMO DE 24 BOTELLONES DE AGUA, SEGÚN O/C JB-2022-00022</t>
  </si>
  <si>
    <t>B1500036266</t>
  </si>
  <si>
    <t>B1500036399</t>
  </si>
  <si>
    <t>FACTURA PENDIENTE POR CONSUMO DE 82 BOTELLONES DE AGUA, SEGÚN O/C JB-2022-00022</t>
  </si>
  <si>
    <t>PENDIENTE PAGO DE ITBIS, CORRESPONDIENTE AL MES DE ABRIL 2023</t>
  </si>
  <si>
    <t>B1500147624</t>
  </si>
  <si>
    <t>V ENERGY</t>
  </si>
  <si>
    <t>PENDIENTE FACTURA POR COMBUSTIBLE CORRESPONDIENTE  MES DE JUNIO 2022.</t>
  </si>
  <si>
    <t>DEVOLUCION O FIANZA</t>
  </si>
  <si>
    <t>_________________________________________________________</t>
  </si>
  <si>
    <t xml:space="preserve">  APROBADO POR </t>
  </si>
  <si>
    <t>AUX. ADMINISTRATIVO I</t>
  </si>
  <si>
    <t>LIC. MARTHA LOPEZ</t>
  </si>
  <si>
    <t xml:space="preserve">        ENC. DIV. CONTABILIDAD</t>
  </si>
  <si>
    <t>RELACION DE FACTURAS PENDIENTES DE PAGO AL 31 DE JULIO 2022</t>
  </si>
  <si>
    <t>RH-255</t>
  </si>
  <si>
    <t>DOMINGO GARCIA BATISTA</t>
  </si>
  <si>
    <t>B0400008015</t>
  </si>
  <si>
    <t>PENDIENTE DE PAGO DE VACACIONES NO DISFRUTADAS, CORRESPONDIENTE A 20 DIAS.</t>
  </si>
  <si>
    <t>SEGURO NACIONAL DE SALUD, SENASA</t>
  </si>
  <si>
    <t>B1500036558</t>
  </si>
  <si>
    <t>FV-02-2477755</t>
  </si>
  <si>
    <t>PENDIENTE DE FACTURA, POR EL CONSUMO DE 79 BOTELLONES DE AGUA PURIFICADA.</t>
  </si>
  <si>
    <t>B1500036710</t>
  </si>
  <si>
    <t>FV-02-2479995</t>
  </si>
  <si>
    <t>PENDIENTE DE FACTURA, POR EL CONSUMO DE 81 BOTELLONES DE AGUA PURIFICADA.</t>
  </si>
  <si>
    <t xml:space="preserve">CREDITO </t>
  </si>
  <si>
    <t>B1500000110</t>
  </si>
  <si>
    <t>HCJ LOGISTICS, SRL</t>
  </si>
  <si>
    <t>B1500098234</t>
  </si>
  <si>
    <t>FS-3639410</t>
  </si>
  <si>
    <t>CAASD</t>
  </si>
  <si>
    <t>PENDIENTE DE FACTURA, POR EL USO DE AGUA POTABLE, MES DE JULIO 2022.</t>
  </si>
  <si>
    <t>B1500098235</t>
  </si>
  <si>
    <t>FS-3639411</t>
  </si>
  <si>
    <t>B1500098243</t>
  </si>
  <si>
    <t>FS-3639408</t>
  </si>
  <si>
    <t>B1500023963</t>
  </si>
  <si>
    <t>PENDIENTE DE FACTURA, POR SEGURO COMPLEMENTARIO AL ENC. DEL TIC Y AL SUB-DIRECTOR, CORRESPONDIENTE AL MES DE JULIO 2022.</t>
  </si>
  <si>
    <t>B1500000507</t>
  </si>
  <si>
    <t>EDYJCSA, SRL</t>
  </si>
  <si>
    <t>PENDIENTE FACTURA, POR LA ADQUISICION DE ARTICULOS ELECTRICOS Y FERRETEROS, PARA USO EN LA INSTITUCION, SEGÚN O/C JB-2022-00075.</t>
  </si>
  <si>
    <t>B1500003074</t>
  </si>
  <si>
    <t>COMPU-OFFICE DOMINICANA, SRL</t>
  </si>
  <si>
    <t>PENDIENTE FACTURA, POR ADQUISICION DE 01 SOFA PARA 03 PERSONAS, COLOR NEGRO, PARA LA SUB-DIRECCION, SEGÚN O/C JB-2022-00075.</t>
  </si>
  <si>
    <t>B1500001020</t>
  </si>
  <si>
    <t>PROVESOL PROVEEDORES DE SOLUCIONES, SRL</t>
  </si>
  <si>
    <t>PENDIENTE DE FACTURA, POR LA ADQUISICION DE 02 SILLA DE VISITA PARA LA SUB-DIRECCION, SEGÚN O/C JB-2022-00070.</t>
  </si>
  <si>
    <t>ENRROLLABLES Y SHUTTERS ANTILLANOS, SRL</t>
  </si>
  <si>
    <t>PENDIENTE FACTURA, POR LA ADQUISICION  DE ARTICULOS PARA SER UTILIZADOS EN EL VENTANAL DEL SALON DE REUNIONES DE LA INSTITUCION, SEGÚN O/C JB-2022-00073.</t>
  </si>
  <si>
    <t>COMERCIAL FERRETERO E. PEREZ,SRL</t>
  </si>
  <si>
    <t>PENDIENTE FACTURA, POR LA ADQUISICION DE ARTICULOS DE JARDINERIA Y PRODUCTOS ELECTRICOS, PARA SER UTILIZADOS EN LA INSTITUCION, SEGÚN O/C JB-2022-00074.</t>
  </si>
  <si>
    <t>B1500000778</t>
  </si>
  <si>
    <t>ALTICE DOMINICANA,SA</t>
  </si>
  <si>
    <t>PENDIENTE FACTURA, POR EL PLAN DE INTERNET, CTA. 85569019, MES DE JUNIO 2022.</t>
  </si>
  <si>
    <t>B1500041587</t>
  </si>
  <si>
    <t>CC202207055201395731</t>
  </si>
  <si>
    <t>B1500000105</t>
  </si>
  <si>
    <t>PENDIENTE FACTURA, POR LA ADQUISICION DE 01 SOPLADORA TIPO MOCHILA,PARA USO EN LA INSTITUCION, SEGÚN O/C JB-2022-00047.</t>
  </si>
  <si>
    <t>B1500147651</t>
  </si>
  <si>
    <t>PENDIENTE FACTURA, POR LA ADQUISICION DE CUPONES DE GASOLINA, PARA USO DE LOS DIRECTIVOS, SEGÚN O/C JB-2022-00027.</t>
  </si>
  <si>
    <t>RH-252</t>
  </si>
  <si>
    <t>PENDIENTE DE PAGO DE HORAS EXTRAS AL PERSONAL DE HORTICULTURA,QUIENES TRABAJARON ANTES Y DURANTE EL FESTIVAL DE ORQUIDEAS, EN EL MES DE MARZO 2022.</t>
  </si>
  <si>
    <t>RH-253</t>
  </si>
  <si>
    <t>PENDIENTE DE PAGO DE HORAS EXTRAS AL PERSONAL DE SERVICIO AL PUBLICO,QUIENES TRABAJARON ANTES Y DURANTE EL FESTIVAL DE ORQUIDEAS, EN EL MES DE MARZO 2022.</t>
  </si>
  <si>
    <t>B1500006548</t>
  </si>
  <si>
    <t>PENDIENTE FACTURA, POR SERVICIO DE PUBLICIDAD, MES DE JULIO 2022.</t>
  </si>
  <si>
    <t>B1500000454</t>
  </si>
  <si>
    <t>INVERSIONES INOGAR, SRL</t>
  </si>
  <si>
    <t>PENDIENTE FACTURA, POR LA ADQUISICION DE MOBILIARIOS DE OFICINA, SEGÚN O/C JB-2022-00071.</t>
  </si>
  <si>
    <t>B1500036794</t>
  </si>
  <si>
    <t>FV-02-2481450</t>
  </si>
  <si>
    <t>PENDIENTE FACTURA, POR EL CONSUMO DE 49 BOTELLONES DE AGUA PURIFICADA.</t>
  </si>
  <si>
    <t>RH-260</t>
  </si>
  <si>
    <t>LUIS  ALBERTO PERDOMO</t>
  </si>
  <si>
    <t>PENDIENTE DE PAGO DE VACACIONES NO DISFRUTADAS, CORRESPONDIENTE A 13 DIAS.</t>
  </si>
  <si>
    <t>RH-261</t>
  </si>
  <si>
    <t>PENDIENETE DE INDEMNIZACION, CORRESPONDIENTE A 2 AÑOS COMO EMPLEADO DE LA INSTITUCION.</t>
  </si>
  <si>
    <t>B1500000124</t>
  </si>
  <si>
    <t>ZEUBOT TECNOLOGIA, SRL</t>
  </si>
  <si>
    <t>PENDIENTE FACTURA, POR LA CAPACITACION DEL SISTEMA MULTIUSUARIO, PARA GESTION FINANCIERA COLABOT, PARA USO EN CONTABILIDAD, PRESUPUESTO, COMPRAS, TESORERIA Y EL DEPTO. FINANCIERO, SEGÚN O/C JB-2022-00021.</t>
  </si>
  <si>
    <t>B1500000317</t>
  </si>
  <si>
    <t>MARLOP MULTI SERVICES, SRL</t>
  </si>
  <si>
    <t>PENDIENTE FACTURA, POR LA AQUISICION DE FRASCOS DE VIDRIO HERMETICOS , PARA SER UTILIZADO EN EL DEPTO. DE BOTANICA, SEGUN O/C  JB -2022-00061.</t>
  </si>
  <si>
    <t>RH-263</t>
  </si>
  <si>
    <t>ROGER LEON SANCHEZ</t>
  </si>
  <si>
    <t>PENDIENTE DE PAGO DE INDEMNIZACION, CORRESPONDIENTE A 06 AÑOS COMO EMPLEADO DE LA INSTITUCION.</t>
  </si>
  <si>
    <t>RH-264</t>
  </si>
  <si>
    <t>PENDIENTE DE PAGO DE VACACIONES, CORRESPONDIENTE A 30 DIAS.</t>
  </si>
  <si>
    <t>B1500000510</t>
  </si>
  <si>
    <t>PENDIENTE DE FACTURA, POR LA ADQUISICION DE PAPEL HIGIENICO, PARA USO EN LA INSTITUCION, SEGÚN O/C JB-2022-00082.</t>
  </si>
  <si>
    <t>B1500036920</t>
  </si>
  <si>
    <t>FV-02-2483298</t>
  </si>
  <si>
    <t>PENDIENTE FACTURA, POR EL CONSUMO DE 73 BOTELLONES DE AGUA PURIFICADA.</t>
  </si>
  <si>
    <t>B1500000132</t>
  </si>
  <si>
    <t>PENDIENTE FACTURA, POR LA ADQUISICION DE ARROZ PARA CONSUMO EN LA INSTITUCION, SEGÚN O/C JB-2022-00058.</t>
  </si>
  <si>
    <t>B1500000586</t>
  </si>
  <si>
    <t>MOTO MARITZA, SRL</t>
  </si>
  <si>
    <t>PENDIENTE FACTURA, POR LA AQUISICION DE PIEZAS Y REPUESTOS, SEGÚN O/C JB-2022-00080.</t>
  </si>
  <si>
    <t>B1500000146</t>
  </si>
  <si>
    <t>MESSI OFFICE, SRL</t>
  </si>
  <si>
    <t>PENDIENTE FACTURA, POR LA ADQUISICION DE TONER Y TINTAS, PARA USO EN LA INSTITUCION.</t>
  </si>
  <si>
    <t>B1500000318</t>
  </si>
  <si>
    <t>B1500000163</t>
  </si>
  <si>
    <t>SOLUCIONES MULTISERVICIOS LARA SOLANO, SRL</t>
  </si>
  <si>
    <t>PENDIENTE FACTURA, POR LA ADQUISICION DE 01 ABANICO DE MESA KDK, SEGÚN O/C JB-2022-00092.</t>
  </si>
  <si>
    <t>RAMIREZ &amp; MOJICA ENVOYPACK COURIER EXPRESS, SRL</t>
  </si>
  <si>
    <t>PENDIENTE FACTURA, POR LA ADQUISICION DE 03 POWER SUPPLY DELL  02 BATERIAS DELL.</t>
  </si>
  <si>
    <t>B1500000511</t>
  </si>
  <si>
    <t>B1500001148</t>
  </si>
  <si>
    <t>B1500041905</t>
  </si>
  <si>
    <t>CC202207191905527868</t>
  </si>
  <si>
    <t>PENDIENTE FACTURA, POR EL PLAN DE INTERNET, CTA. 84163506, PERIODO 14-JUN-22 AL 13-JUL-22.</t>
  </si>
  <si>
    <t>RH-279</t>
  </si>
  <si>
    <t>GERMAN PAREDES DUARTE</t>
  </si>
  <si>
    <t>PENDIENTE PAGO DE VACACIONES, CORRESPONDIENTE A 09 DIAS.</t>
  </si>
  <si>
    <t>B1500000211</t>
  </si>
  <si>
    <t>CASA DOÑA MARCIA, CADOMA SRL</t>
  </si>
  <si>
    <t>PENDIENTE FACTURA, POR LA ADQUISICION DE PRODUCTOS Y MATERIALES DE LIMPIEZA, SEGÚN O/C JB-2022-00084.</t>
  </si>
  <si>
    <t>B1500000097</t>
  </si>
  <si>
    <t>SERVIPART LUPERON, SRL</t>
  </si>
  <si>
    <t>PENDIENTE FACTURA, POR LA ADQUISICION DE REPUESTOS Y PIEZAS, PARA EL MOTOR SUZUKI AX100.</t>
  </si>
  <si>
    <t>TOTAL A JULIO 2022</t>
  </si>
  <si>
    <t>PENDIENTE DE NOTA DE DEBITO, DE SEGURO COMPLEMENTARIO DE SALUD A LOS EMPLEADOS DE LA INSTITUCION, CORRESPONDIENTE AL MES DE JULIO 2022.</t>
  </si>
  <si>
    <t>B1500170153</t>
  </si>
  <si>
    <t>B1500294894</t>
  </si>
  <si>
    <t>B1500034824</t>
  </si>
  <si>
    <t>PENDIENTE FACTURA POR RECOGIDA DE BASURA, CORRESPONDIENTE AL MES DE JULIO 2022.</t>
  </si>
  <si>
    <t>PENDIENTE FACTURA, POR LA ADQUISICION DE MEMBRESIA G SUITE PARA 100 CORREOS INSTITUCIONAL Y 02 CARGADORES FUENTE PARA LAPTOP DELL, SEGÚN O/C JB-2022-00066.</t>
  </si>
  <si>
    <t>PENDIENTE FACTURA, POR LA ADQUISICION DE ARTICULOS DE LIMPIEZA Y DESINFECTANTES, PARA USO EN LA INSTITUCION, SEGÚN O/C JB-2022-00085.</t>
  </si>
  <si>
    <t>PENDIENTE FACTURA, POR LA ADQUISICION DE CLOROS Y  DESINFECTANTES DE DISTINTAS FRAGANCIA, SEGÚN O/C JB-2022-00086.</t>
  </si>
  <si>
    <t>B1500006912</t>
  </si>
  <si>
    <t>PENDIENTE FACTURA POR SEGURO COMPLEMENTARIO DE SALUD, CORRESPONDIENTE A LOS EMPLEADOS DE LA INSTITUCION, MES DE AGOSTO 2022.</t>
  </si>
  <si>
    <t>PE-217</t>
  </si>
  <si>
    <t>LAURA ESTHER ROSSO MENDEZ DE URIBE</t>
  </si>
  <si>
    <t>PENDIENTE DE FIANZA DE LA ACTIVIDAD (CUMPLEAÑOS), CELEBRADA EL 17/07/2022, EN EL PATIO ESPAÑOL.</t>
  </si>
  <si>
    <t>PE-218</t>
  </si>
  <si>
    <t>JOSE MERCEDES ARIAS TAVERAS</t>
  </si>
  <si>
    <t>PENDIENTE DE FIANZA DE LA ACTIVIDAD (GRADUACION), CELEBRADA EL 22/07/2022, EN EL DOMUS GRANDE.</t>
  </si>
  <si>
    <t>PE-219</t>
  </si>
  <si>
    <t>MIMI MATAR HARB</t>
  </si>
  <si>
    <t>PENDIENTE DE FIANZA DE LA ACTIVIDAD (TALLER), CELEBRADA EL 23/07/2022, EN EL DOMUS PEQUEÑO.</t>
  </si>
  <si>
    <t>FAT001029</t>
  </si>
  <si>
    <t>SERVITECH ZAPATA, SRL</t>
  </si>
  <si>
    <t>PENDIENTE FACTURA, POR EL SERVICIO DE MANTENIMIENTO Y REPARACION DE LA FIBRA OPTICA E IMPRESORA ZEBRA DE LA INSTITUCION, SEGÚN O/C JB-2022-00093.</t>
  </si>
  <si>
    <t>B1500175739</t>
  </si>
  <si>
    <t>PENDIENTE FACTURA, POR EL USO DE SERVICIO CELULAR ASIGNADO AL DIRECTOR Y SUB-DIRECTOR, CTA. 763305991, MES DE JULIO 2022.</t>
  </si>
  <si>
    <t>B1500006420</t>
  </si>
  <si>
    <t>PENDIENTE FACTURA SEGURO COMPLEMENTARIO DE SALUD, MES DE JULIO 2022.</t>
  </si>
  <si>
    <t>PENDIENTE FACTURA, DE SEGURO COMPLEMENTARIO DE SALUD A LOS EMPLEADOS DE LA INSTITUCION, CORRESPONDIENTE AL MES DE JUNIO 2022.</t>
  </si>
  <si>
    <t>B0400005288</t>
  </si>
  <si>
    <t>PENDIENTE NOTA DE DEBITO, POR ADQUISICION DE 45.39 GALONES DE GAS, PARA USO EN LA COCINA, SEGÚN O/C JB-2022</t>
  </si>
  <si>
    <t>B1500000042</t>
  </si>
  <si>
    <t>FA220725</t>
  </si>
  <si>
    <t>SOLUCIONES TECNOLOGICAS INTEGRALES JBRM, SRL</t>
  </si>
  <si>
    <t>PENDIENTE FACTURA POR LA CONTRATACION DE SERVICIO TECNICO, CHEQUEO, MANTENIMIENTO Y REPARACION DE LA IMPRESORA ASIGNADA PARA EL DEPTO. ADMINISTRATIVO.</t>
  </si>
  <si>
    <t>B1500000112</t>
  </si>
  <si>
    <t>PENDIENTE FACTURA POR ADQUISICION DE CONTROL DE ASISTENCIA BIOMETRICO, PARA EL PERSONAL DE LA INSTITUCION.</t>
  </si>
  <si>
    <t>B1500175736</t>
  </si>
  <si>
    <t>PENDIENTE FACTURA POR SERVICIO TELEFONICO, CTA. 713652667, MES DE JULIO 2022.</t>
  </si>
  <si>
    <t>B1500175737</t>
  </si>
  <si>
    <t>PENDIENTE FACTURA, POR EL SERVICIO DE INTERNET, CTA. 760392150, MES DE JULIO 2022.</t>
  </si>
  <si>
    <t>PENDIENTE FACTURA, POR EL SERVICIO DE FAX, CTA. 729047985, MES DE JULIO 2022.</t>
  </si>
  <si>
    <t>B1500175738</t>
  </si>
  <si>
    <t>B1500175108</t>
  </si>
  <si>
    <t>PENDIENTE FACTURA, POR EL SERVICIO PLAN FLOTILLAS E INTERNET, MES DE JULIO 2022.</t>
  </si>
  <si>
    <t>B1500316343</t>
  </si>
  <si>
    <t>EDESUR DOMINICANA</t>
  </si>
  <si>
    <t>PENDIENTE FACTURA, POR EL CONSUMO DE ENERGIA, CORRESPONDIENTE AL PERIODO 17/06/2022 - 18/07/2022.</t>
  </si>
  <si>
    <t>B1500316441</t>
  </si>
  <si>
    <t>B1500036998</t>
  </si>
  <si>
    <t>FV-02-2484653</t>
  </si>
  <si>
    <t>PENDIENTE FACTURA, POR EL CONSUMO DE 26 BOTELLONES DE AGUA PURIFICADA, SEGÚN O/C JB-2022-00022.</t>
  </si>
  <si>
    <t>B1500037043</t>
  </si>
  <si>
    <t>FV-02-2485272</t>
  </si>
  <si>
    <t>PENDIENTE FACTURA, POR EL CONSUMO DE 61 BOTELLONES DE AGUA PURIFICADA, SEGÚN O/C JB-2022-00022.</t>
  </si>
  <si>
    <t>B1500037209</t>
  </si>
  <si>
    <t>FV-02-2487170</t>
  </si>
  <si>
    <t>PENDIENTE FACTURA, POR EL CONSUMO DE 78 BOTELLONES DE AGUA PURIFICADA, SEGÚN O/C JB-2022-00022.</t>
  </si>
  <si>
    <t>B1500000455</t>
  </si>
  <si>
    <t>PENDIENTE FACTURA POR LA ADQUISICION DE 01 MESA PEQUEÑA PARA CAFÉ EN MADERA.</t>
  </si>
  <si>
    <t>B1500147685</t>
  </si>
  <si>
    <t>PENDIENTE FACTURA, POR LA ADQUISICION DE 102 CUPONES DE GASOLINA, PARA USO EN LA INSTITUCION, SEGÚN O/C JB-2022-00028.</t>
  </si>
  <si>
    <t>KOOR CARIBE, SRL</t>
  </si>
  <si>
    <t>PENDIENTE FACTURA, POR LA ADQUISICION E INSTALACION DE SISTEMAS DE RIEGO Y SARAN, SEGÚN O/C JB-2021-00120.</t>
  </si>
  <si>
    <t>PENDIENTE PAGO DE INDEMNIZACION CORRESPONDIENTE A 11 AÑOS.</t>
  </si>
  <si>
    <t>PENDIENTE PAGO DE INDEMNIZACION CORRESPONDIENTE A 06 AÑOS.</t>
  </si>
  <si>
    <t>PENDIENTE PAGO POR INDEMNIZACION CORRESPONDIENTE A 14 AÑOS.</t>
  </si>
  <si>
    <t>CONTRIBUCION AL SERVICIO FUNEARIO.</t>
  </si>
  <si>
    <t>DEPOSITOS AMEX</t>
  </si>
  <si>
    <t>TARJETAS DE CREDITO</t>
  </si>
  <si>
    <t>SUELDOS POR PAGAR</t>
  </si>
  <si>
    <t>PENDIENTE DE PAGO NOMINAS ADICIONAL</t>
  </si>
  <si>
    <t>CONTRIBUCIONES AL SEGURO DE PENSIONES POR PAGAR</t>
  </si>
  <si>
    <t>CONTRIBUCIONES A LA AFP</t>
  </si>
  <si>
    <t>CONTRIBUCIONES AL SEGURO DE SALUD POR PAGAR</t>
  </si>
  <si>
    <t>CONTRIBUCIONES AL S.F.S</t>
  </si>
  <si>
    <t>CONTRIBUCIONES AL SEGURO DE RIESGO LABORAL POR PAGAR</t>
  </si>
  <si>
    <t>CONTRIBUCIONES AL RIESGO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</si>
</sst>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_-* #,##0.00\ _P_t_s_-;\-* #,##0.00\ _P_t_s_-;_-* &quot;-&quot;??\ _P_t_s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sz val="11"/>
      <name val="Calibri"/>
      <family val="2"/>
      <scheme val="minor"/>
    </font>
    <font>
      <b/>
      <sz val="12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b/>
      <sz val="10"/>
      <name val="Calibri"/>
      <family val="2"/>
      <scheme val="minor"/>
    </font>
    <font>
      <b/>
      <sz val="18"/>
      <name val="Bookman Old Style"/>
      <family val="1"/>
    </font>
    <font>
      <b/>
      <u/>
      <sz val="9"/>
      <name val="Bookman Old Style"/>
      <family val="1"/>
    </font>
    <font>
      <sz val="10"/>
      <name val="Bookman Old Style"/>
      <family val="1"/>
    </font>
    <font>
      <b/>
      <sz val="16"/>
      <name val="Bookman Old Style"/>
      <family val="1"/>
    </font>
    <font>
      <b/>
      <sz val="14"/>
      <name val="Bookman Old Style"/>
      <family val="1"/>
    </font>
    <font>
      <sz val="11"/>
      <color theme="1"/>
      <name val="Calibri"/>
      <family val="2"/>
    </font>
    <font>
      <b/>
      <sz val="11"/>
      <color rgb="FF000000"/>
      <name val="Bookman Old Style"/>
      <family val="1"/>
    </font>
    <font>
      <b/>
      <sz val="11"/>
      <color rgb="FF000000"/>
      <name val="Calibri"/>
      <family val="2"/>
    </font>
    <font>
      <sz val="11"/>
      <color rgb="FFFF0000"/>
      <name val="Bookman Old Style"/>
      <family val="1"/>
    </font>
    <font>
      <sz val="11"/>
      <color rgb="FFFF0000"/>
      <name val="Calibri"/>
      <family val="2"/>
      <scheme val="minor"/>
    </font>
    <font>
      <sz val="11"/>
      <color theme="1"/>
      <name val="Bookman Old Style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27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4" fontId="5" fillId="0" borderId="0" xfId="0" applyNumberFormat="1" applyFont="1" applyFill="1"/>
    <xf numFmtId="4" fontId="6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/>
    <xf numFmtId="0" fontId="16" fillId="0" borderId="6" xfId="0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/>
    <xf numFmtId="0" fontId="5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2" xfId="3" applyFont="1" applyFill="1" applyBorder="1" applyAlignment="1">
      <alignment horizontal="center"/>
    </xf>
    <xf numFmtId="43" fontId="4" fillId="0" borderId="0" xfId="3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6" fillId="0" borderId="2" xfId="0" applyFont="1" applyFill="1" applyBorder="1"/>
    <xf numFmtId="0" fontId="16" fillId="0" borderId="9" xfId="0" applyFont="1" applyFill="1" applyBorder="1"/>
    <xf numFmtId="0" fontId="4" fillId="0" borderId="10" xfId="0" applyFont="1" applyFill="1" applyBorder="1" applyAlignment="1">
      <alignment horizontal="center"/>
    </xf>
    <xf numFmtId="43" fontId="18" fillId="0" borderId="0" xfId="3" applyFont="1" applyFill="1" applyBorder="1"/>
    <xf numFmtId="43" fontId="16" fillId="0" borderId="8" xfId="0" applyNumberFormat="1" applyFont="1" applyFill="1" applyBorder="1"/>
    <xf numFmtId="43" fontId="16" fillId="0" borderId="0" xfId="0" applyNumberFormat="1" applyFont="1" applyFill="1" applyBorder="1"/>
    <xf numFmtId="4" fontId="0" fillId="0" borderId="0" xfId="0" applyNumberFormat="1"/>
    <xf numFmtId="43" fontId="0" fillId="0" borderId="0" xfId="0" applyNumberFormat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0" fillId="0" borderId="14" xfId="0" applyFill="1" applyBorder="1" applyAlignment="1">
      <alignment wrapText="1"/>
    </xf>
    <xf numFmtId="4" fontId="4" fillId="0" borderId="1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 applyBorder="1"/>
    <xf numFmtId="0" fontId="0" fillId="2" borderId="0" xfId="0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4" fillId="0" borderId="19" xfId="0" applyFont="1" applyFill="1" applyBorder="1" applyAlignment="1">
      <alignment horizontal="center" wrapText="1"/>
    </xf>
    <xf numFmtId="4" fontId="16" fillId="0" borderId="8" xfId="0" applyNumberFormat="1" applyFont="1" applyFill="1" applyBorder="1"/>
    <xf numFmtId="43" fontId="5" fillId="0" borderId="2" xfId="3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32" xfId="0" applyFont="1" applyFill="1" applyBorder="1" applyAlignment="1">
      <alignment vertical="center" wrapText="1"/>
    </xf>
    <xf numFmtId="4" fontId="4" fillId="0" borderId="28" xfId="0" applyNumberFormat="1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center" vertical="center" wrapText="1"/>
    </xf>
    <xf numFmtId="4" fontId="4" fillId="0" borderId="30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5" fillId="6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14" fontId="5" fillId="6" borderId="1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left" vertical="center" wrapText="1"/>
    </xf>
    <xf numFmtId="4" fontId="5" fillId="0" borderId="28" xfId="0" applyNumberFormat="1" applyFont="1" applyFill="1" applyBorder="1" applyAlignment="1">
      <alignment horizontal="center" vertical="center" wrapText="1"/>
    </xf>
    <xf numFmtId="0" fontId="0" fillId="0" borderId="28" xfId="0" applyFill="1" applyBorder="1" applyAlignment="1">
      <alignment wrapText="1"/>
    </xf>
    <xf numFmtId="0" fontId="0" fillId="0" borderId="23" xfId="0" applyFill="1" applyBorder="1" applyAlignment="1">
      <alignment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16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64" fontId="19" fillId="0" borderId="1" xfId="0" applyNumberFormat="1" applyFont="1" applyFill="1" applyBorder="1" applyAlignment="1">
      <alignment horizontal="center" wrapText="1"/>
    </xf>
    <xf numFmtId="0" fontId="19" fillId="8" borderId="1" xfId="0" applyFont="1" applyFill="1" applyBorder="1" applyAlignment="1">
      <alignment wrapText="1"/>
    </xf>
    <xf numFmtId="0" fontId="19" fillId="8" borderId="1" xfId="0" applyFont="1" applyFill="1" applyBorder="1" applyAlignment="1">
      <alignment horizontal="center" wrapText="1"/>
    </xf>
    <xf numFmtId="164" fontId="19" fillId="8" borderId="1" xfId="0" applyNumberFormat="1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left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164" fontId="19" fillId="8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left" vertical="center" wrapText="1"/>
    </xf>
    <xf numFmtId="4" fontId="19" fillId="8" borderId="1" xfId="0" applyNumberFormat="1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wrapText="1"/>
    </xf>
    <xf numFmtId="0" fontId="19" fillId="8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/>
    <xf numFmtId="1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wrapText="1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" fontId="20" fillId="2" borderId="0" xfId="0" applyNumberFormat="1" applyFont="1" applyFill="1"/>
    <xf numFmtId="0" fontId="20" fillId="2" borderId="0" xfId="0" applyFont="1" applyFill="1" applyAlignment="1">
      <alignment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4" fontId="5" fillId="2" borderId="1" xfId="3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14" fontId="0" fillId="2" borderId="0" xfId="0" applyNumberFormat="1" applyFill="1"/>
    <xf numFmtId="0" fontId="10" fillId="2" borderId="0" xfId="0" applyFont="1" applyFill="1"/>
    <xf numFmtId="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21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 applyAlignment="1">
      <alignment wrapText="1"/>
    </xf>
    <xf numFmtId="14" fontId="5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5" fillId="2" borderId="32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164" fontId="5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wrapText="1"/>
    </xf>
    <xf numFmtId="0" fontId="5" fillId="9" borderId="32" xfId="0" applyFont="1" applyFill="1" applyBorder="1" applyAlignment="1">
      <alignment wrapText="1"/>
    </xf>
    <xf numFmtId="0" fontId="5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0" fillId="9" borderId="14" xfId="0" applyFill="1" applyBorder="1" applyAlignment="1">
      <alignment wrapText="1"/>
    </xf>
    <xf numFmtId="43" fontId="5" fillId="2" borderId="1" xfId="3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3" fontId="6" fillId="0" borderId="0" xfId="3" applyFont="1" applyFill="1"/>
    <xf numFmtId="43" fontId="6" fillId="0" borderId="0" xfId="0" applyNumberFormat="1" applyFont="1" applyFill="1"/>
    <xf numFmtId="0" fontId="6" fillId="0" borderId="28" xfId="0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7" fillId="3" borderId="7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5" borderId="34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</cellXfs>
  <cellStyles count="4">
    <cellStyle name="Millares" xfId="3" builtinId="3"/>
    <cellStyle name="Millares 2" xfId="1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66FFFF"/>
      <color rgb="FFFFCCFF"/>
      <color rgb="FF00FFFF"/>
      <color rgb="FF00FFCC"/>
      <color rgb="FFFF66FF"/>
      <color rgb="FF00FF00"/>
      <color rgb="FFFF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293592</xdr:colOff>
      <xdr:row>7</xdr:row>
      <xdr:rowOff>169047</xdr:rowOff>
    </xdr:from>
    <xdr:to>
      <xdr:col>2</xdr:col>
      <xdr:colOff>1193686</xdr:colOff>
      <xdr:row>15</xdr:row>
      <xdr:rowOff>112121</xdr:rowOff>
    </xdr:to>
    <xdr:pic>
      <xdr:nvPicPr>
        <xdr:cNvPr id="5" name="Picture 1" descr="http://www.contraloria.gob.do/Sitecontraloria/templates/contraloria_style_rd8/images/logo_gris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7292" y="1456827"/>
          <a:ext cx="900094" cy="14061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2"/>
  <sheetViews>
    <sheetView tabSelected="1" zoomScale="90" zoomScaleNormal="90" zoomScaleSheetLayoutView="30" workbookViewId="0">
      <pane ySplit="1" topLeftCell="A132" activePane="bottomLeft" state="frozen"/>
      <selection pane="bottomLeft" activeCell="F136" sqref="F136"/>
    </sheetView>
  </sheetViews>
  <sheetFormatPr baseColWidth="10" defaultRowHeight="15" x14ac:dyDescent="0.25"/>
  <cols>
    <col min="1" max="1" width="28.5703125" style="1" customWidth="1"/>
    <col min="2" max="2" width="27.85546875" style="2" customWidth="1"/>
    <col min="3" max="3" width="17.7109375" style="1" customWidth="1"/>
    <col min="4" max="4" width="37.28515625" style="4" customWidth="1"/>
    <col min="5" max="5" width="72.42578125" style="3" customWidth="1"/>
    <col min="6" max="8" width="24.85546875" style="3" customWidth="1"/>
    <col min="9" max="9" width="14.28515625" style="3" customWidth="1"/>
    <col min="10" max="10" width="13.28515625" style="3" customWidth="1"/>
    <col min="11" max="12" width="11.5703125" style="3"/>
    <col min="13" max="13" width="10.5703125" style="3" customWidth="1"/>
    <col min="14" max="14" width="11.5703125" style="3"/>
    <col min="17" max="17" width="12.7109375" bestFit="1" customWidth="1"/>
  </cols>
  <sheetData>
    <row r="1" spans="1:36" s="1" customFormat="1" ht="14.45" x14ac:dyDescent="0.3">
      <c r="A1" s="180"/>
      <c r="B1" s="181"/>
      <c r="C1" s="180"/>
      <c r="D1" s="181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</row>
    <row r="2" spans="1:36" s="1" customFormat="1" ht="22.9" x14ac:dyDescent="0.4">
      <c r="A2" s="182"/>
      <c r="B2" s="247" t="s">
        <v>0</v>
      </c>
      <c r="C2" s="247"/>
      <c r="D2" s="247"/>
      <c r="E2" s="247"/>
      <c r="F2" s="247"/>
      <c r="G2" s="247"/>
      <c r="H2" s="247"/>
      <c r="I2" s="247"/>
      <c r="J2" s="182"/>
      <c r="K2" s="182"/>
      <c r="L2" s="182"/>
      <c r="M2" s="182"/>
      <c r="N2" s="3"/>
    </row>
    <row r="3" spans="1:36" s="1" customFormat="1" ht="15.6" x14ac:dyDescent="0.3">
      <c r="A3" s="182"/>
      <c r="B3" s="248" t="s">
        <v>45</v>
      </c>
      <c r="C3" s="248"/>
      <c r="D3" s="248"/>
      <c r="E3" s="248"/>
      <c r="F3" s="248"/>
      <c r="G3" s="248"/>
      <c r="H3" s="248"/>
      <c r="I3" s="248"/>
      <c r="J3" s="182"/>
      <c r="K3" s="182"/>
      <c r="L3" s="182"/>
      <c r="M3" s="182"/>
      <c r="N3" s="3"/>
    </row>
    <row r="4" spans="1:36" s="1" customFormat="1" ht="15.6" x14ac:dyDescent="0.3">
      <c r="A4" s="182"/>
      <c r="B4" s="248" t="s">
        <v>512</v>
      </c>
      <c r="C4" s="248"/>
      <c r="D4" s="248"/>
      <c r="E4" s="248"/>
      <c r="F4" s="248"/>
      <c r="G4" s="248"/>
      <c r="H4" s="248"/>
      <c r="I4" s="248"/>
      <c r="J4" s="182"/>
      <c r="K4" s="182"/>
      <c r="L4" s="182"/>
      <c r="M4" s="182"/>
      <c r="N4" s="3"/>
    </row>
    <row r="5" spans="1:36" s="1" customFormat="1" ht="15.6" x14ac:dyDescent="0.3">
      <c r="A5" s="182"/>
      <c r="B5" s="183"/>
      <c r="C5" s="182"/>
      <c r="D5" s="248" t="s">
        <v>5</v>
      </c>
      <c r="E5" s="248"/>
      <c r="F5" s="248"/>
      <c r="G5" s="184"/>
      <c r="H5" s="184"/>
      <c r="I5" s="182"/>
      <c r="J5" s="182"/>
      <c r="K5" s="182"/>
      <c r="L5" s="182"/>
      <c r="M5" s="182"/>
      <c r="N5" s="3"/>
    </row>
    <row r="6" spans="1:36" s="1" customFormat="1" ht="15.6" x14ac:dyDescent="0.3">
      <c r="A6" s="182"/>
      <c r="B6" s="249"/>
      <c r="C6" s="249"/>
      <c r="D6" s="249"/>
      <c r="E6" s="185"/>
      <c r="F6" s="185"/>
      <c r="G6" s="185"/>
      <c r="H6" s="185"/>
      <c r="I6" s="182"/>
      <c r="J6" s="182"/>
      <c r="K6" s="182"/>
      <c r="L6" s="182"/>
      <c r="M6" s="182"/>
      <c r="N6" s="3"/>
      <c r="Q6" s="210"/>
    </row>
    <row r="7" spans="1:36" s="1" customFormat="1" ht="14.45" x14ac:dyDescent="0.3">
      <c r="A7" s="182"/>
      <c r="B7" s="186" t="s">
        <v>46</v>
      </c>
      <c r="C7" s="187"/>
      <c r="D7" s="183"/>
      <c r="E7" s="182"/>
      <c r="F7" s="182"/>
      <c r="G7" s="182"/>
      <c r="H7" s="182"/>
      <c r="I7" s="188" t="s">
        <v>154</v>
      </c>
      <c r="J7" s="242">
        <v>44742</v>
      </c>
      <c r="K7" s="242"/>
      <c r="L7" s="182"/>
      <c r="M7" s="182"/>
      <c r="N7" s="3"/>
      <c r="Q7" s="210"/>
    </row>
    <row r="8" spans="1:36" s="1" customFormat="1" ht="14.45" x14ac:dyDescent="0.3">
      <c r="A8" s="182"/>
      <c r="B8" s="183"/>
      <c r="C8" s="182"/>
      <c r="D8" s="183"/>
      <c r="E8" s="182" t="s">
        <v>59</v>
      </c>
      <c r="F8" s="182"/>
      <c r="G8" s="182"/>
      <c r="H8" s="182"/>
      <c r="I8" s="182"/>
      <c r="J8" s="182"/>
      <c r="K8" s="182"/>
      <c r="L8" s="182"/>
      <c r="M8" s="182"/>
      <c r="N8" s="3"/>
    </row>
    <row r="9" spans="1:36" s="5" customFormat="1" ht="27" x14ac:dyDescent="0.3">
      <c r="A9" s="189" t="s">
        <v>87</v>
      </c>
      <c r="B9" s="189" t="s">
        <v>87</v>
      </c>
      <c r="C9" s="190" t="s">
        <v>4</v>
      </c>
      <c r="D9" s="190" t="s">
        <v>1</v>
      </c>
      <c r="E9" s="190" t="s">
        <v>2</v>
      </c>
      <c r="F9" s="190" t="s">
        <v>3</v>
      </c>
      <c r="G9" s="190" t="s">
        <v>84</v>
      </c>
      <c r="H9" s="190" t="s">
        <v>50</v>
      </c>
      <c r="I9" s="191" t="s">
        <v>22</v>
      </c>
      <c r="J9" s="191" t="s">
        <v>23</v>
      </c>
      <c r="K9" s="191" t="s">
        <v>24</v>
      </c>
      <c r="L9" s="191" t="s">
        <v>25</v>
      </c>
      <c r="M9" s="192" t="s">
        <v>26</v>
      </c>
      <c r="N9" s="211"/>
    </row>
    <row r="10" spans="1:36" s="1" customFormat="1" ht="27.6" x14ac:dyDescent="0.3">
      <c r="A10" s="166" t="s">
        <v>61</v>
      </c>
      <c r="B10" s="193" t="s">
        <v>12</v>
      </c>
      <c r="C10" s="163" t="s">
        <v>13</v>
      </c>
      <c r="D10" s="193" t="s">
        <v>6</v>
      </c>
      <c r="E10" s="171" t="s">
        <v>60</v>
      </c>
      <c r="F10" s="173"/>
      <c r="G10" s="173">
        <v>17500</v>
      </c>
      <c r="H10" s="173" t="s">
        <v>51</v>
      </c>
      <c r="I10" s="194"/>
      <c r="J10" s="194"/>
      <c r="K10" s="194"/>
      <c r="L10" s="194"/>
      <c r="M10" s="195" t="s">
        <v>27</v>
      </c>
      <c r="N10" s="3"/>
      <c r="O10" s="35"/>
    </row>
    <row r="11" spans="1:36" s="1" customFormat="1" ht="27.6" x14ac:dyDescent="0.3">
      <c r="A11" s="166" t="s">
        <v>61</v>
      </c>
      <c r="B11" s="193" t="s">
        <v>12</v>
      </c>
      <c r="C11" s="163">
        <v>39183</v>
      </c>
      <c r="D11" s="193" t="s">
        <v>6</v>
      </c>
      <c r="E11" s="171" t="s">
        <v>60</v>
      </c>
      <c r="F11" s="173"/>
      <c r="G11" s="173">
        <v>13050</v>
      </c>
      <c r="H11" s="173" t="s">
        <v>51</v>
      </c>
      <c r="I11" s="194"/>
      <c r="J11" s="194"/>
      <c r="K11" s="194"/>
      <c r="L11" s="194"/>
      <c r="M11" s="195" t="s">
        <v>27</v>
      </c>
      <c r="N11" s="3"/>
      <c r="O11" s="35"/>
    </row>
    <row r="12" spans="1:36" s="1" customFormat="1" ht="27.6" x14ac:dyDescent="0.3">
      <c r="A12" s="166" t="s">
        <v>61</v>
      </c>
      <c r="B12" s="193">
        <v>601</v>
      </c>
      <c r="C12" s="163" t="s">
        <v>14</v>
      </c>
      <c r="D12" s="193" t="s">
        <v>7</v>
      </c>
      <c r="E12" s="171" t="s">
        <v>60</v>
      </c>
      <c r="F12" s="173"/>
      <c r="G12" s="173">
        <v>600</v>
      </c>
      <c r="H12" s="173" t="s">
        <v>51</v>
      </c>
      <c r="I12" s="194"/>
      <c r="J12" s="194"/>
      <c r="K12" s="194"/>
      <c r="L12" s="194"/>
      <c r="M12" s="195" t="s">
        <v>27</v>
      </c>
      <c r="N12" s="3"/>
      <c r="O12" s="35"/>
    </row>
    <row r="13" spans="1:36" s="1" customFormat="1" ht="27.6" x14ac:dyDescent="0.3">
      <c r="A13" s="166" t="s">
        <v>61</v>
      </c>
      <c r="B13" s="193">
        <v>22</v>
      </c>
      <c r="C13" s="163">
        <v>40644</v>
      </c>
      <c r="D13" s="193" t="s">
        <v>8</v>
      </c>
      <c r="E13" s="171" t="s">
        <v>60</v>
      </c>
      <c r="F13" s="173"/>
      <c r="G13" s="173">
        <v>5250</v>
      </c>
      <c r="H13" s="173" t="s">
        <v>51</v>
      </c>
      <c r="I13" s="194"/>
      <c r="J13" s="194"/>
      <c r="K13" s="194"/>
      <c r="L13" s="194"/>
      <c r="M13" s="195" t="s">
        <v>27</v>
      </c>
      <c r="N13" s="3"/>
      <c r="O13" s="35"/>
    </row>
    <row r="14" spans="1:36" s="1" customFormat="1" ht="27.6" x14ac:dyDescent="0.3">
      <c r="A14" s="166" t="s">
        <v>61</v>
      </c>
      <c r="B14" s="193">
        <v>602</v>
      </c>
      <c r="C14" s="163">
        <v>41572</v>
      </c>
      <c r="D14" s="193" t="s">
        <v>7</v>
      </c>
      <c r="E14" s="171" t="s">
        <v>60</v>
      </c>
      <c r="F14" s="173"/>
      <c r="G14" s="173">
        <v>150</v>
      </c>
      <c r="H14" s="173" t="s">
        <v>51</v>
      </c>
      <c r="I14" s="194"/>
      <c r="J14" s="194"/>
      <c r="K14" s="194"/>
      <c r="L14" s="194"/>
      <c r="M14" s="195" t="s">
        <v>27</v>
      </c>
      <c r="N14" s="3"/>
      <c r="O14" s="35"/>
    </row>
    <row r="15" spans="1:36" s="1" customFormat="1" ht="27.6" x14ac:dyDescent="0.3">
      <c r="A15" s="166" t="s">
        <v>21</v>
      </c>
      <c r="B15" s="193">
        <v>700</v>
      </c>
      <c r="C15" s="163">
        <v>41352</v>
      </c>
      <c r="D15" s="164" t="s">
        <v>70</v>
      </c>
      <c r="E15" s="171" t="s">
        <v>32</v>
      </c>
      <c r="F15" s="173">
        <v>32746.87</v>
      </c>
      <c r="G15" s="173"/>
      <c r="H15" s="173" t="s">
        <v>52</v>
      </c>
      <c r="I15" s="170"/>
      <c r="J15" s="170"/>
      <c r="K15" s="170"/>
      <c r="L15" s="170"/>
      <c r="M15" s="170" t="s">
        <v>27</v>
      </c>
      <c r="N15" s="3"/>
      <c r="O15" s="35"/>
    </row>
    <row r="16" spans="1:36" s="177" customFormat="1" ht="30" x14ac:dyDescent="0.25">
      <c r="A16" s="166" t="s">
        <v>19</v>
      </c>
      <c r="B16" s="167">
        <v>600329618989</v>
      </c>
      <c r="C16" s="163" t="s">
        <v>15</v>
      </c>
      <c r="D16" s="164" t="s">
        <v>11</v>
      </c>
      <c r="E16" s="171" t="s">
        <v>33</v>
      </c>
      <c r="F16" s="173">
        <v>384483.13</v>
      </c>
      <c r="G16" s="173"/>
      <c r="H16" s="173" t="s">
        <v>53</v>
      </c>
      <c r="I16" s="170"/>
      <c r="J16" s="170"/>
      <c r="K16" s="170"/>
      <c r="L16" s="170"/>
      <c r="M16" s="170" t="s">
        <v>27</v>
      </c>
      <c r="O16" s="179"/>
    </row>
    <row r="17" spans="1:15" s="177" customFormat="1" ht="27.6" x14ac:dyDescent="0.3">
      <c r="A17" s="166" t="s">
        <v>20</v>
      </c>
      <c r="B17" s="167">
        <v>600918516501</v>
      </c>
      <c r="C17" s="163" t="s">
        <v>15</v>
      </c>
      <c r="D17" s="164" t="s">
        <v>11</v>
      </c>
      <c r="E17" s="171" t="s">
        <v>33</v>
      </c>
      <c r="F17" s="173">
        <v>9980.0400000000009</v>
      </c>
      <c r="G17" s="173"/>
      <c r="H17" s="173" t="s">
        <v>53</v>
      </c>
      <c r="I17" s="170"/>
      <c r="J17" s="170"/>
      <c r="K17" s="170"/>
      <c r="L17" s="170"/>
      <c r="M17" s="170" t="s">
        <v>27</v>
      </c>
      <c r="O17" s="179"/>
    </row>
    <row r="18" spans="1:15" s="177" customFormat="1" ht="27.6" x14ac:dyDescent="0.3">
      <c r="A18" s="166" t="s">
        <v>16</v>
      </c>
      <c r="B18" s="167">
        <v>600329619408</v>
      </c>
      <c r="C18" s="163">
        <v>41943</v>
      </c>
      <c r="D18" s="164" t="s">
        <v>11</v>
      </c>
      <c r="E18" s="171" t="s">
        <v>34</v>
      </c>
      <c r="F18" s="173">
        <v>379797.13</v>
      </c>
      <c r="G18" s="173"/>
      <c r="H18" s="173" t="s">
        <v>53</v>
      </c>
      <c r="I18" s="170"/>
      <c r="J18" s="170"/>
      <c r="K18" s="170"/>
      <c r="L18" s="170"/>
      <c r="M18" s="170" t="s">
        <v>27</v>
      </c>
      <c r="O18" s="179"/>
    </row>
    <row r="19" spans="1:15" s="177" customFormat="1" ht="27.6" x14ac:dyDescent="0.3">
      <c r="A19" s="166" t="s">
        <v>17</v>
      </c>
      <c r="B19" s="167">
        <v>600918516795</v>
      </c>
      <c r="C19" s="163">
        <v>41943</v>
      </c>
      <c r="D19" s="164" t="s">
        <v>11</v>
      </c>
      <c r="E19" s="171" t="s">
        <v>34</v>
      </c>
      <c r="F19" s="173">
        <v>7168.44</v>
      </c>
      <c r="G19" s="173"/>
      <c r="H19" s="173" t="s">
        <v>53</v>
      </c>
      <c r="I19" s="170"/>
      <c r="J19" s="170"/>
      <c r="K19" s="170"/>
      <c r="L19" s="170"/>
      <c r="M19" s="170" t="s">
        <v>27</v>
      </c>
      <c r="O19" s="179"/>
    </row>
    <row r="20" spans="1:15" s="1" customFormat="1" ht="27.6" x14ac:dyDescent="0.3">
      <c r="A20" s="166" t="s">
        <v>61</v>
      </c>
      <c r="B20" s="193">
        <v>323</v>
      </c>
      <c r="C20" s="163">
        <v>42024</v>
      </c>
      <c r="D20" s="193" t="s">
        <v>7</v>
      </c>
      <c r="E20" s="171" t="s">
        <v>60</v>
      </c>
      <c r="F20" s="173"/>
      <c r="G20" s="173">
        <v>4000</v>
      </c>
      <c r="H20" s="173" t="s">
        <v>51</v>
      </c>
      <c r="I20" s="170"/>
      <c r="J20" s="170"/>
      <c r="K20" s="170"/>
      <c r="L20" s="170"/>
      <c r="M20" s="170" t="s">
        <v>27</v>
      </c>
      <c r="N20" s="3"/>
      <c r="O20" s="35"/>
    </row>
    <row r="21" spans="1:15" s="1" customFormat="1" ht="30" x14ac:dyDescent="0.25">
      <c r="A21" s="166" t="s">
        <v>61</v>
      </c>
      <c r="B21" s="193">
        <v>2856601</v>
      </c>
      <c r="C21" s="163">
        <v>42103</v>
      </c>
      <c r="D21" s="164" t="s">
        <v>58</v>
      </c>
      <c r="E21" s="171" t="s">
        <v>60</v>
      </c>
      <c r="F21" s="173"/>
      <c r="G21" s="173">
        <v>9600</v>
      </c>
      <c r="H21" s="173" t="s">
        <v>51</v>
      </c>
      <c r="I21" s="170"/>
      <c r="J21" s="170"/>
      <c r="K21" s="170"/>
      <c r="L21" s="170"/>
      <c r="M21" s="170" t="s">
        <v>27</v>
      </c>
      <c r="N21" s="3"/>
      <c r="O21" s="35"/>
    </row>
    <row r="22" spans="1:15" s="177" customFormat="1" ht="30" x14ac:dyDescent="0.25">
      <c r="A22" s="208" t="s">
        <v>18</v>
      </c>
      <c r="B22" s="167">
        <v>600329621150</v>
      </c>
      <c r="C22" s="163">
        <v>42308</v>
      </c>
      <c r="D22" s="164" t="s">
        <v>11</v>
      </c>
      <c r="E22" s="171" t="s">
        <v>35</v>
      </c>
      <c r="F22" s="173">
        <v>112688.02</v>
      </c>
      <c r="G22" s="173"/>
      <c r="H22" s="173" t="s">
        <v>53</v>
      </c>
      <c r="I22" s="197"/>
      <c r="J22" s="197"/>
      <c r="K22" s="197"/>
      <c r="L22" s="197"/>
      <c r="M22" s="170" t="s">
        <v>27</v>
      </c>
      <c r="O22" s="179"/>
    </row>
    <row r="23" spans="1:15" s="177" customFormat="1" ht="30" x14ac:dyDescent="0.25">
      <c r="A23" s="166" t="s">
        <v>47</v>
      </c>
      <c r="B23" s="167">
        <v>600329622698</v>
      </c>
      <c r="C23" s="163">
        <v>42674</v>
      </c>
      <c r="D23" s="164" t="s">
        <v>11</v>
      </c>
      <c r="E23" s="171" t="s">
        <v>48</v>
      </c>
      <c r="F23" s="173">
        <v>354864.71</v>
      </c>
      <c r="G23" s="173"/>
      <c r="H23" s="173" t="s">
        <v>53</v>
      </c>
      <c r="I23" s="197"/>
      <c r="J23" s="197"/>
      <c r="K23" s="197"/>
      <c r="L23" s="197"/>
      <c r="M23" s="170" t="s">
        <v>27</v>
      </c>
      <c r="O23" s="179"/>
    </row>
    <row r="24" spans="1:15" s="177" customFormat="1" ht="30" x14ac:dyDescent="0.25">
      <c r="A24" s="166" t="s">
        <v>49</v>
      </c>
      <c r="B24" s="167">
        <v>600918519644</v>
      </c>
      <c r="C24" s="163">
        <v>42674</v>
      </c>
      <c r="D24" s="164" t="s">
        <v>11</v>
      </c>
      <c r="E24" s="171" t="s">
        <v>48</v>
      </c>
      <c r="F24" s="173">
        <v>9376.0400000000009</v>
      </c>
      <c r="G24" s="173"/>
      <c r="H24" s="173" t="s">
        <v>53</v>
      </c>
      <c r="I24" s="197"/>
      <c r="J24" s="197"/>
      <c r="K24" s="197"/>
      <c r="L24" s="197"/>
      <c r="M24" s="170" t="s">
        <v>27</v>
      </c>
      <c r="O24" s="179"/>
    </row>
    <row r="25" spans="1:15" s="177" customFormat="1" ht="30" x14ac:dyDescent="0.25">
      <c r="A25" s="214" t="s">
        <v>30</v>
      </c>
      <c r="B25" s="167">
        <v>600918519733</v>
      </c>
      <c r="C25" s="163">
        <v>42704</v>
      </c>
      <c r="D25" s="164" t="s">
        <v>11</v>
      </c>
      <c r="E25" s="171" t="s">
        <v>36</v>
      </c>
      <c r="F25" s="173">
        <v>6526.95</v>
      </c>
      <c r="G25" s="173"/>
      <c r="H25" s="173" t="s">
        <v>53</v>
      </c>
      <c r="I25" s="197"/>
      <c r="J25" s="197"/>
      <c r="K25" s="197"/>
      <c r="L25" s="197"/>
      <c r="M25" s="170" t="s">
        <v>27</v>
      </c>
      <c r="O25" s="179"/>
    </row>
    <row r="26" spans="1:15" s="177" customFormat="1" ht="30" x14ac:dyDescent="0.25">
      <c r="A26" s="214" t="s">
        <v>31</v>
      </c>
      <c r="B26" s="167">
        <v>600329622785</v>
      </c>
      <c r="C26" s="163">
        <v>42704</v>
      </c>
      <c r="D26" s="164" t="s">
        <v>11</v>
      </c>
      <c r="E26" s="171" t="s">
        <v>36</v>
      </c>
      <c r="F26" s="173">
        <v>390291</v>
      </c>
      <c r="G26" s="173"/>
      <c r="H26" s="173" t="s">
        <v>53</v>
      </c>
      <c r="I26" s="197"/>
      <c r="J26" s="197"/>
      <c r="K26" s="197"/>
      <c r="L26" s="197"/>
      <c r="M26" s="170" t="s">
        <v>27</v>
      </c>
      <c r="O26" s="179"/>
    </row>
    <row r="27" spans="1:15" s="1" customFormat="1" ht="30" x14ac:dyDescent="0.25">
      <c r="A27" s="215" t="s">
        <v>29</v>
      </c>
      <c r="B27" s="193">
        <v>11653</v>
      </c>
      <c r="C27" s="163">
        <v>42717</v>
      </c>
      <c r="D27" s="164" t="s">
        <v>9</v>
      </c>
      <c r="E27" s="171" t="s">
        <v>10</v>
      </c>
      <c r="F27" s="173">
        <v>99000</v>
      </c>
      <c r="G27" s="173"/>
      <c r="H27" s="173" t="s">
        <v>53</v>
      </c>
      <c r="I27" s="197"/>
      <c r="J27" s="197"/>
      <c r="K27" s="197"/>
      <c r="L27" s="197"/>
      <c r="M27" s="170" t="s">
        <v>27</v>
      </c>
      <c r="N27" s="3"/>
      <c r="O27" s="35"/>
    </row>
    <row r="28" spans="1:15" s="1" customFormat="1" ht="45" x14ac:dyDescent="0.25">
      <c r="A28" s="216" t="s">
        <v>54</v>
      </c>
      <c r="B28" s="198">
        <v>88</v>
      </c>
      <c r="C28" s="196">
        <v>42832</v>
      </c>
      <c r="D28" s="162" t="s">
        <v>85</v>
      </c>
      <c r="E28" s="171" t="s">
        <v>55</v>
      </c>
      <c r="F28" s="199">
        <v>20000</v>
      </c>
      <c r="G28" s="199"/>
      <c r="H28" s="173" t="s">
        <v>52</v>
      </c>
      <c r="I28" s="197"/>
      <c r="J28" s="197"/>
      <c r="K28" s="197"/>
      <c r="L28" s="197"/>
      <c r="M28" s="170" t="s">
        <v>27</v>
      </c>
      <c r="N28" s="3"/>
      <c r="O28" s="35"/>
    </row>
    <row r="29" spans="1:15" s="1" customFormat="1" ht="30" x14ac:dyDescent="0.25">
      <c r="A29" s="216" t="s">
        <v>82</v>
      </c>
      <c r="B29" s="198">
        <v>244</v>
      </c>
      <c r="C29" s="196">
        <v>42850</v>
      </c>
      <c r="D29" s="162" t="s">
        <v>86</v>
      </c>
      <c r="E29" s="171" t="s">
        <v>83</v>
      </c>
      <c r="F29" s="199">
        <v>114496.49</v>
      </c>
      <c r="G29" s="199"/>
      <c r="H29" s="173" t="s">
        <v>52</v>
      </c>
      <c r="I29" s="197"/>
      <c r="J29" s="197"/>
      <c r="K29" s="197"/>
      <c r="L29" s="197"/>
      <c r="M29" s="170" t="s">
        <v>27</v>
      </c>
      <c r="N29" s="3"/>
      <c r="O29" s="35"/>
    </row>
    <row r="30" spans="1:15" s="1" customFormat="1" ht="30" x14ac:dyDescent="0.25">
      <c r="A30" s="216" t="s">
        <v>61</v>
      </c>
      <c r="B30" s="193">
        <v>2856602</v>
      </c>
      <c r="C30" s="163">
        <v>42874</v>
      </c>
      <c r="D30" s="164" t="s">
        <v>58</v>
      </c>
      <c r="E30" s="171" t="s">
        <v>60</v>
      </c>
      <c r="F30" s="173"/>
      <c r="G30" s="173">
        <f>15525-6190</f>
        <v>9335</v>
      </c>
      <c r="H30" s="173" t="s">
        <v>51</v>
      </c>
      <c r="I30" s="170"/>
      <c r="J30" s="170"/>
      <c r="K30" s="170"/>
      <c r="L30" s="170"/>
      <c r="M30" s="170" t="s">
        <v>27</v>
      </c>
      <c r="N30" s="3"/>
      <c r="O30" s="35"/>
    </row>
    <row r="31" spans="1:15" s="177" customFormat="1" ht="30" x14ac:dyDescent="0.25">
      <c r="A31" s="216" t="s">
        <v>38</v>
      </c>
      <c r="B31" s="198">
        <v>600329623767</v>
      </c>
      <c r="C31" s="196">
        <v>43008</v>
      </c>
      <c r="D31" s="164" t="s">
        <v>11</v>
      </c>
      <c r="E31" s="171" t="s">
        <v>37</v>
      </c>
      <c r="F31" s="199">
        <v>209065.51</v>
      </c>
      <c r="G31" s="199"/>
      <c r="H31" s="173" t="s">
        <v>53</v>
      </c>
      <c r="I31" s="197"/>
      <c r="J31" s="197"/>
      <c r="K31" s="197"/>
      <c r="L31" s="197"/>
      <c r="M31" s="170" t="s">
        <v>27</v>
      </c>
      <c r="O31" s="179"/>
    </row>
    <row r="32" spans="1:15" s="177" customFormat="1" ht="30" x14ac:dyDescent="0.25">
      <c r="A32" s="216" t="s">
        <v>40</v>
      </c>
      <c r="B32" s="198">
        <v>600329623851</v>
      </c>
      <c r="C32" s="196">
        <v>43039</v>
      </c>
      <c r="D32" s="164" t="s">
        <v>11</v>
      </c>
      <c r="E32" s="171" t="s">
        <v>39</v>
      </c>
      <c r="F32" s="199">
        <v>380440.43</v>
      </c>
      <c r="G32" s="199"/>
      <c r="H32" s="173" t="s">
        <v>53</v>
      </c>
      <c r="I32" s="197"/>
      <c r="J32" s="197"/>
      <c r="K32" s="197"/>
      <c r="L32" s="197"/>
      <c r="M32" s="170" t="s">
        <v>27</v>
      </c>
      <c r="N32" s="178"/>
      <c r="O32" s="179"/>
    </row>
    <row r="33" spans="1:15" s="177" customFormat="1" ht="30" x14ac:dyDescent="0.25">
      <c r="A33" s="216" t="s">
        <v>41</v>
      </c>
      <c r="B33" s="198">
        <v>600918520957</v>
      </c>
      <c r="C33" s="196">
        <v>43039</v>
      </c>
      <c r="D33" s="162" t="s">
        <v>11</v>
      </c>
      <c r="E33" s="171" t="s">
        <v>39</v>
      </c>
      <c r="F33" s="199">
        <v>7395.41</v>
      </c>
      <c r="G33" s="199"/>
      <c r="H33" s="173" t="s">
        <v>53</v>
      </c>
      <c r="I33" s="197"/>
      <c r="J33" s="197"/>
      <c r="K33" s="197"/>
      <c r="L33" s="197"/>
      <c r="M33" s="197" t="s">
        <v>27</v>
      </c>
      <c r="N33" s="178"/>
      <c r="O33" s="179"/>
    </row>
    <row r="34" spans="1:15" s="177" customFormat="1" ht="30" x14ac:dyDescent="0.25">
      <c r="A34" s="216" t="s">
        <v>42</v>
      </c>
      <c r="B34" s="198">
        <v>600329623945</v>
      </c>
      <c r="C34" s="196">
        <v>43069</v>
      </c>
      <c r="D34" s="164" t="s">
        <v>11</v>
      </c>
      <c r="E34" s="171" t="s">
        <v>43</v>
      </c>
      <c r="F34" s="199">
        <v>399184.43</v>
      </c>
      <c r="G34" s="199"/>
      <c r="H34" s="173" t="s">
        <v>53</v>
      </c>
      <c r="I34" s="197"/>
      <c r="J34" s="197"/>
      <c r="K34" s="197"/>
      <c r="L34" s="197"/>
      <c r="M34" s="197" t="s">
        <v>27</v>
      </c>
      <c r="O34" s="179"/>
    </row>
    <row r="35" spans="1:15" s="177" customFormat="1" ht="30" x14ac:dyDescent="0.25">
      <c r="A35" s="216" t="s">
        <v>44</v>
      </c>
      <c r="B35" s="198">
        <v>600918521011</v>
      </c>
      <c r="C35" s="196">
        <v>43069</v>
      </c>
      <c r="D35" s="162" t="s">
        <v>11</v>
      </c>
      <c r="E35" s="171" t="s">
        <v>43</v>
      </c>
      <c r="F35" s="199">
        <v>7366.25</v>
      </c>
      <c r="G35" s="199"/>
      <c r="H35" s="173" t="s">
        <v>53</v>
      </c>
      <c r="I35" s="197"/>
      <c r="J35" s="197"/>
      <c r="K35" s="197"/>
      <c r="L35" s="197"/>
      <c r="M35" s="197" t="s">
        <v>27</v>
      </c>
      <c r="O35" s="179"/>
    </row>
    <row r="36" spans="1:15" s="1" customFormat="1" ht="30" x14ac:dyDescent="0.25">
      <c r="A36" s="216" t="s">
        <v>65</v>
      </c>
      <c r="B36" s="198">
        <v>419</v>
      </c>
      <c r="C36" s="196">
        <v>43215</v>
      </c>
      <c r="D36" s="162" t="s">
        <v>66</v>
      </c>
      <c r="E36" s="171" t="s">
        <v>67</v>
      </c>
      <c r="F36" s="199">
        <v>6200</v>
      </c>
      <c r="G36" s="199"/>
      <c r="H36" s="173" t="s">
        <v>53</v>
      </c>
      <c r="I36" s="197"/>
      <c r="J36" s="197"/>
      <c r="K36" s="197"/>
      <c r="L36" s="197"/>
      <c r="M36" s="197" t="s">
        <v>27</v>
      </c>
      <c r="N36" s="3"/>
      <c r="O36" s="35"/>
    </row>
    <row r="37" spans="1:15" s="177" customFormat="1" ht="30" x14ac:dyDescent="0.25">
      <c r="A37" s="166" t="s">
        <v>62</v>
      </c>
      <c r="B37" s="198">
        <v>600329625099</v>
      </c>
      <c r="C37" s="201">
        <v>43404</v>
      </c>
      <c r="D37" s="164" t="s">
        <v>11</v>
      </c>
      <c r="E37" s="171" t="s">
        <v>63</v>
      </c>
      <c r="F37" s="173">
        <v>372380.58</v>
      </c>
      <c r="G37" s="173"/>
      <c r="H37" s="173" t="s">
        <v>53</v>
      </c>
      <c r="I37" s="197"/>
      <c r="J37" s="197"/>
      <c r="K37" s="197"/>
      <c r="L37" s="197"/>
      <c r="M37" s="197" t="s">
        <v>27</v>
      </c>
      <c r="O37" s="179"/>
    </row>
    <row r="38" spans="1:15" s="177" customFormat="1" ht="30" x14ac:dyDescent="0.25">
      <c r="A38" s="166" t="s">
        <v>64</v>
      </c>
      <c r="B38" s="198">
        <v>600918522197</v>
      </c>
      <c r="C38" s="201">
        <v>43404</v>
      </c>
      <c r="D38" s="164" t="s">
        <v>11</v>
      </c>
      <c r="E38" s="171" t="s">
        <v>63</v>
      </c>
      <c r="F38" s="173">
        <v>14906.58</v>
      </c>
      <c r="G38" s="173"/>
      <c r="H38" s="173" t="s">
        <v>53</v>
      </c>
      <c r="I38" s="197"/>
      <c r="J38" s="197"/>
      <c r="K38" s="197"/>
      <c r="L38" s="197"/>
      <c r="M38" s="197" t="s">
        <v>27</v>
      </c>
      <c r="O38" s="179"/>
    </row>
    <row r="39" spans="1:15" s="1" customFormat="1" ht="30" x14ac:dyDescent="0.25">
      <c r="A39" s="166" t="s">
        <v>61</v>
      </c>
      <c r="B39" s="198">
        <v>2856604</v>
      </c>
      <c r="C39" s="196">
        <v>43454</v>
      </c>
      <c r="D39" s="164" t="s">
        <v>58</v>
      </c>
      <c r="E39" s="171" t="s">
        <v>60</v>
      </c>
      <c r="F39" s="199"/>
      <c r="G39" s="199">
        <v>4800</v>
      </c>
      <c r="H39" s="173" t="s">
        <v>51</v>
      </c>
      <c r="I39" s="197"/>
      <c r="J39" s="197"/>
      <c r="K39" s="197"/>
      <c r="L39" s="197"/>
      <c r="M39" s="197" t="s">
        <v>28</v>
      </c>
      <c r="N39" s="3"/>
      <c r="O39" s="35"/>
    </row>
    <row r="40" spans="1:15" s="177" customFormat="1" ht="30" x14ac:dyDescent="0.25">
      <c r="A40" s="166" t="s">
        <v>81</v>
      </c>
      <c r="B40" s="170">
        <v>83931</v>
      </c>
      <c r="C40" s="201">
        <v>43677</v>
      </c>
      <c r="D40" s="164" t="s">
        <v>11</v>
      </c>
      <c r="E40" s="171" t="s">
        <v>69</v>
      </c>
      <c r="F40" s="173">
        <v>193685.35</v>
      </c>
      <c r="G40" s="173"/>
      <c r="H40" s="173" t="s">
        <v>53</v>
      </c>
      <c r="I40" s="197"/>
      <c r="J40" s="197"/>
      <c r="K40" s="197"/>
      <c r="L40" s="197"/>
      <c r="M40" s="197" t="s">
        <v>28</v>
      </c>
      <c r="O40" s="179"/>
    </row>
    <row r="41" spans="1:15" s="177" customFormat="1" ht="30" x14ac:dyDescent="0.25">
      <c r="A41" s="166" t="s">
        <v>72</v>
      </c>
      <c r="B41" s="170">
        <v>96466</v>
      </c>
      <c r="C41" s="201">
        <v>43738</v>
      </c>
      <c r="D41" s="164" t="s">
        <v>11</v>
      </c>
      <c r="E41" s="171" t="s">
        <v>71</v>
      </c>
      <c r="F41" s="173">
        <v>130608.49</v>
      </c>
      <c r="G41" s="173"/>
      <c r="H41" s="173" t="s">
        <v>53</v>
      </c>
      <c r="I41" s="197"/>
      <c r="J41" s="197"/>
      <c r="K41" s="197"/>
      <c r="L41" s="197"/>
      <c r="M41" s="197" t="s">
        <v>28</v>
      </c>
      <c r="O41" s="179"/>
    </row>
    <row r="42" spans="1:15" s="177" customFormat="1" ht="30" x14ac:dyDescent="0.25">
      <c r="A42" s="166" t="s">
        <v>74</v>
      </c>
      <c r="B42" s="170">
        <v>102830</v>
      </c>
      <c r="C42" s="201">
        <v>43769</v>
      </c>
      <c r="D42" s="164" t="s">
        <v>11</v>
      </c>
      <c r="E42" s="171" t="s">
        <v>73</v>
      </c>
      <c r="F42" s="173">
        <v>436756.45</v>
      </c>
      <c r="G42" s="173"/>
      <c r="H42" s="173" t="s">
        <v>53</v>
      </c>
      <c r="I42" s="197"/>
      <c r="J42" s="197"/>
      <c r="K42" s="197"/>
      <c r="L42" s="197"/>
      <c r="M42" s="197" t="s">
        <v>28</v>
      </c>
      <c r="O42" s="179"/>
    </row>
    <row r="43" spans="1:15" s="177" customFormat="1" ht="30" x14ac:dyDescent="0.25">
      <c r="A43" s="166" t="s">
        <v>75</v>
      </c>
      <c r="B43" s="170">
        <v>102846</v>
      </c>
      <c r="C43" s="201">
        <v>43769</v>
      </c>
      <c r="D43" s="164" t="s">
        <v>11</v>
      </c>
      <c r="E43" s="171" t="s">
        <v>73</v>
      </c>
      <c r="F43" s="173">
        <v>12944.7</v>
      </c>
      <c r="G43" s="173"/>
      <c r="H43" s="173" t="s">
        <v>53</v>
      </c>
      <c r="I43" s="197"/>
      <c r="J43" s="197"/>
      <c r="K43" s="197"/>
      <c r="L43" s="197"/>
      <c r="M43" s="197" t="s">
        <v>28</v>
      </c>
      <c r="O43" s="179"/>
    </row>
    <row r="44" spans="1:15" s="177" customFormat="1" ht="30" x14ac:dyDescent="0.25">
      <c r="A44" s="166" t="s">
        <v>76</v>
      </c>
      <c r="B44" s="170">
        <v>102770</v>
      </c>
      <c r="C44" s="201">
        <v>43769</v>
      </c>
      <c r="D44" s="164" t="s">
        <v>11</v>
      </c>
      <c r="E44" s="171" t="s">
        <v>73</v>
      </c>
      <c r="F44" s="173">
        <v>45868.18</v>
      </c>
      <c r="G44" s="173"/>
      <c r="H44" s="173" t="s">
        <v>53</v>
      </c>
      <c r="I44" s="197"/>
      <c r="J44" s="197"/>
      <c r="K44" s="197"/>
      <c r="L44" s="197"/>
      <c r="M44" s="197" t="s">
        <v>28</v>
      </c>
      <c r="O44" s="179"/>
    </row>
    <row r="45" spans="1:15" s="177" customFormat="1" ht="30" x14ac:dyDescent="0.25">
      <c r="A45" s="166" t="s">
        <v>77</v>
      </c>
      <c r="B45" s="170">
        <v>108782</v>
      </c>
      <c r="C45" s="201">
        <v>43799</v>
      </c>
      <c r="D45" s="164" t="s">
        <v>11</v>
      </c>
      <c r="E45" s="171" t="s">
        <v>78</v>
      </c>
      <c r="F45" s="173">
        <v>436756.45</v>
      </c>
      <c r="G45" s="173"/>
      <c r="H45" s="173" t="s">
        <v>53</v>
      </c>
      <c r="I45" s="197"/>
      <c r="J45" s="197"/>
      <c r="K45" s="197"/>
      <c r="L45" s="197"/>
      <c r="M45" s="197" t="s">
        <v>28</v>
      </c>
      <c r="O45" s="179"/>
    </row>
    <row r="46" spans="1:15" s="177" customFormat="1" ht="30" x14ac:dyDescent="0.25">
      <c r="A46" s="166" t="s">
        <v>79</v>
      </c>
      <c r="B46" s="170">
        <v>108783</v>
      </c>
      <c r="C46" s="201">
        <v>43799</v>
      </c>
      <c r="D46" s="164" t="s">
        <v>11</v>
      </c>
      <c r="E46" s="171" t="s">
        <v>78</v>
      </c>
      <c r="F46" s="173">
        <v>13578.86</v>
      </c>
      <c r="G46" s="173"/>
      <c r="H46" s="173" t="s">
        <v>53</v>
      </c>
      <c r="I46" s="197"/>
      <c r="J46" s="197"/>
      <c r="K46" s="197"/>
      <c r="L46" s="197"/>
      <c r="M46" s="197" t="s">
        <v>28</v>
      </c>
      <c r="O46" s="179"/>
    </row>
    <row r="47" spans="1:15" s="177" customFormat="1" ht="30" x14ac:dyDescent="0.25">
      <c r="A47" s="166" t="s">
        <v>80</v>
      </c>
      <c r="B47" s="170">
        <v>108710</v>
      </c>
      <c r="C47" s="201">
        <v>43799</v>
      </c>
      <c r="D47" s="164" t="s">
        <v>11</v>
      </c>
      <c r="E47" s="171" t="s">
        <v>78</v>
      </c>
      <c r="F47" s="173">
        <v>45868.18</v>
      </c>
      <c r="G47" s="173"/>
      <c r="H47" s="173" t="s">
        <v>53</v>
      </c>
      <c r="I47" s="197"/>
      <c r="J47" s="197"/>
      <c r="K47" s="197"/>
      <c r="L47" s="197"/>
      <c r="M47" s="197" t="s">
        <v>28</v>
      </c>
      <c r="O47" s="179"/>
    </row>
    <row r="48" spans="1:15" s="1" customFormat="1" ht="20.45" customHeight="1" x14ac:dyDescent="0.25">
      <c r="A48" s="245" t="s">
        <v>159</v>
      </c>
      <c r="B48" s="245"/>
      <c r="C48" s="245"/>
      <c r="D48" s="245"/>
      <c r="E48" s="245"/>
      <c r="F48" s="200">
        <f>SUM(F15:F47)</f>
        <v>4634424.6700000018</v>
      </c>
      <c r="G48" s="200">
        <f>SUM(G10:G47)</f>
        <v>64285</v>
      </c>
      <c r="H48" s="200"/>
      <c r="I48" s="197"/>
      <c r="J48" s="197"/>
      <c r="K48" s="197"/>
      <c r="L48" s="197"/>
      <c r="M48" s="197"/>
      <c r="N48" s="3"/>
      <c r="O48" s="35"/>
    </row>
    <row r="49" spans="1:15" s="177" customFormat="1" ht="30" x14ac:dyDescent="0.25">
      <c r="A49" s="166" t="s">
        <v>89</v>
      </c>
      <c r="B49" s="170">
        <v>182073</v>
      </c>
      <c r="C49" s="201">
        <v>44165</v>
      </c>
      <c r="D49" s="164" t="s">
        <v>11</v>
      </c>
      <c r="E49" s="171" t="s">
        <v>92</v>
      </c>
      <c r="F49" s="173">
        <v>389229.26</v>
      </c>
      <c r="G49" s="207"/>
      <c r="H49" s="173" t="s">
        <v>53</v>
      </c>
      <c r="I49" s="193"/>
      <c r="J49" s="203"/>
      <c r="K49" s="203"/>
      <c r="L49" s="203"/>
      <c r="M49" s="209" t="s">
        <v>28</v>
      </c>
      <c r="O49" s="179"/>
    </row>
    <row r="50" spans="1:15" s="177" customFormat="1" ht="30" x14ac:dyDescent="0.25">
      <c r="A50" s="166" t="s">
        <v>90</v>
      </c>
      <c r="B50" s="170">
        <v>182071</v>
      </c>
      <c r="C50" s="201">
        <v>44165</v>
      </c>
      <c r="D50" s="164" t="s">
        <v>11</v>
      </c>
      <c r="E50" s="171" t="s">
        <v>92</v>
      </c>
      <c r="F50" s="173">
        <v>12521.91</v>
      </c>
      <c r="G50" s="207"/>
      <c r="H50" s="173" t="s">
        <v>53</v>
      </c>
      <c r="I50" s="193"/>
      <c r="J50" s="203"/>
      <c r="K50" s="203"/>
      <c r="L50" s="203"/>
      <c r="M50" s="209" t="s">
        <v>28</v>
      </c>
      <c r="O50" s="179"/>
    </row>
    <row r="51" spans="1:15" s="177" customFormat="1" ht="30" x14ac:dyDescent="0.25">
      <c r="A51" s="166" t="s">
        <v>91</v>
      </c>
      <c r="B51" s="170">
        <v>182040</v>
      </c>
      <c r="C51" s="201">
        <v>44165</v>
      </c>
      <c r="D51" s="164" t="s">
        <v>11</v>
      </c>
      <c r="E51" s="171" t="s">
        <v>92</v>
      </c>
      <c r="F51" s="173">
        <v>31784.48</v>
      </c>
      <c r="G51" s="207"/>
      <c r="H51" s="173" t="s">
        <v>53</v>
      </c>
      <c r="I51" s="193"/>
      <c r="J51" s="203"/>
      <c r="K51" s="203"/>
      <c r="L51" s="203"/>
      <c r="M51" s="209" t="s">
        <v>28</v>
      </c>
      <c r="O51" s="179"/>
    </row>
    <row r="52" spans="1:15" s="1" customFormat="1" x14ac:dyDescent="0.25">
      <c r="A52" s="166"/>
      <c r="B52" s="170"/>
      <c r="C52" s="201"/>
      <c r="D52" s="202" t="s">
        <v>88</v>
      </c>
      <c r="E52" s="171"/>
      <c r="F52" s="200">
        <f>SUM(F49:F51)</f>
        <v>433535.64999999997</v>
      </c>
      <c r="G52" s="203"/>
      <c r="H52" s="173"/>
      <c r="I52" s="173"/>
      <c r="J52" s="170"/>
      <c r="K52" s="170"/>
      <c r="L52" s="170"/>
      <c r="M52" s="170"/>
      <c r="N52" s="3"/>
      <c r="O52" s="35"/>
    </row>
    <row r="53" spans="1:15" s="35" customFormat="1" ht="65.45" customHeight="1" x14ac:dyDescent="0.25">
      <c r="A53" s="171" t="s">
        <v>93</v>
      </c>
      <c r="B53" s="164">
        <v>36</v>
      </c>
      <c r="C53" s="204">
        <v>44375</v>
      </c>
      <c r="D53" s="164" t="s">
        <v>94</v>
      </c>
      <c r="E53" s="171" t="s">
        <v>95</v>
      </c>
      <c r="F53" s="161">
        <v>66080</v>
      </c>
      <c r="G53" s="205"/>
      <c r="H53" s="161" t="s">
        <v>53</v>
      </c>
      <c r="I53" s="169"/>
      <c r="J53" s="169"/>
      <c r="K53" s="169"/>
      <c r="L53" s="169"/>
      <c r="M53" s="169" t="s">
        <v>28</v>
      </c>
      <c r="N53" s="28"/>
    </row>
    <row r="54" spans="1:15" s="35" customFormat="1" ht="29.45" customHeight="1" x14ac:dyDescent="0.25">
      <c r="A54" s="160"/>
      <c r="B54" s="162"/>
      <c r="C54" s="206"/>
      <c r="D54" s="175" t="s">
        <v>96</v>
      </c>
      <c r="E54" s="171"/>
      <c r="F54" s="176">
        <f>SUM(F53:F53)</f>
        <v>66080</v>
      </c>
      <c r="G54" s="205"/>
      <c r="H54" s="161"/>
      <c r="I54" s="169"/>
      <c r="J54" s="169"/>
      <c r="K54" s="161"/>
      <c r="L54" s="162"/>
      <c r="M54" s="162"/>
      <c r="N54" s="28"/>
    </row>
    <row r="55" spans="1:15" s="35" customFormat="1" ht="48" customHeight="1" x14ac:dyDescent="0.25">
      <c r="A55" s="213" t="s">
        <v>99</v>
      </c>
      <c r="B55" s="193">
        <v>37</v>
      </c>
      <c r="C55" s="163">
        <v>44404</v>
      </c>
      <c r="D55" s="164" t="s">
        <v>94</v>
      </c>
      <c r="E55" s="171" t="s">
        <v>100</v>
      </c>
      <c r="F55" s="173">
        <v>66080</v>
      </c>
      <c r="G55" s="207"/>
      <c r="H55" s="173" t="s">
        <v>53</v>
      </c>
      <c r="I55" s="169"/>
      <c r="J55" s="169"/>
      <c r="K55" s="169"/>
      <c r="L55" s="169"/>
      <c r="M55" s="169" t="s">
        <v>28</v>
      </c>
      <c r="N55" s="28"/>
    </row>
    <row r="56" spans="1:15" s="35" customFormat="1" ht="34.9" customHeight="1" x14ac:dyDescent="0.25">
      <c r="A56" s="217"/>
      <c r="B56" s="162"/>
      <c r="C56" s="204"/>
      <c r="D56" s="202" t="s">
        <v>101</v>
      </c>
      <c r="E56" s="171"/>
      <c r="F56" s="176">
        <f>SUM(F55:F55)</f>
        <v>66080</v>
      </c>
      <c r="G56" s="205"/>
      <c r="H56" s="161"/>
      <c r="I56" s="169"/>
      <c r="J56" s="169"/>
      <c r="K56" s="161"/>
      <c r="L56" s="162"/>
      <c r="M56" s="162"/>
      <c r="N56" s="28"/>
    </row>
    <row r="57" spans="1:15" s="35" customFormat="1" ht="65.45" customHeight="1" x14ac:dyDescent="0.25">
      <c r="A57" s="217" t="s">
        <v>103</v>
      </c>
      <c r="B57" s="162">
        <v>38</v>
      </c>
      <c r="C57" s="204">
        <v>44435</v>
      </c>
      <c r="D57" s="164" t="s">
        <v>94</v>
      </c>
      <c r="E57" s="171" t="s">
        <v>95</v>
      </c>
      <c r="F57" s="161">
        <v>66080</v>
      </c>
      <c r="G57" s="207"/>
      <c r="H57" s="173" t="s">
        <v>53</v>
      </c>
      <c r="I57" s="169"/>
      <c r="J57" s="169"/>
      <c r="K57" s="169"/>
      <c r="L57" s="169"/>
      <c r="M57" s="169" t="s">
        <v>28</v>
      </c>
      <c r="N57" s="28"/>
    </row>
    <row r="58" spans="1:15" s="35" customFormat="1" ht="34.9" customHeight="1" x14ac:dyDescent="0.25">
      <c r="A58" s="160"/>
      <c r="B58" s="162"/>
      <c r="C58" s="206"/>
      <c r="D58" s="202" t="s">
        <v>105</v>
      </c>
      <c r="E58" s="171"/>
      <c r="F58" s="176">
        <f>SUM(F57:F57)</f>
        <v>66080</v>
      </c>
      <c r="G58" s="207"/>
      <c r="H58" s="173"/>
      <c r="I58" s="169"/>
      <c r="J58" s="168"/>
      <c r="K58" s="161"/>
      <c r="L58" s="162"/>
      <c r="M58" s="162"/>
      <c r="N58" s="28"/>
    </row>
    <row r="59" spans="1:15" s="35" customFormat="1" ht="48.6" customHeight="1" x14ac:dyDescent="0.25">
      <c r="A59" s="171" t="s">
        <v>123</v>
      </c>
      <c r="B59" s="164">
        <v>1</v>
      </c>
      <c r="C59" s="204">
        <v>44397</v>
      </c>
      <c r="D59" s="164" t="s">
        <v>124</v>
      </c>
      <c r="E59" s="171" t="s">
        <v>125</v>
      </c>
      <c r="F59" s="161">
        <v>21134.98</v>
      </c>
      <c r="G59" s="207"/>
      <c r="H59" s="173" t="s">
        <v>53</v>
      </c>
      <c r="I59" s="169"/>
      <c r="J59" s="168"/>
      <c r="K59" s="161"/>
      <c r="L59" s="161"/>
      <c r="M59" s="161" t="s">
        <v>27</v>
      </c>
      <c r="N59" s="28"/>
    </row>
    <row r="60" spans="1:15" s="35" customFormat="1" ht="28.9" customHeight="1" x14ac:dyDescent="0.25">
      <c r="A60" s="168"/>
      <c r="B60" s="168"/>
      <c r="C60" s="168"/>
      <c r="D60" s="175" t="s">
        <v>122</v>
      </c>
      <c r="E60" s="168"/>
      <c r="F60" s="176">
        <f>SUM(F59:F59)</f>
        <v>21134.98</v>
      </c>
      <c r="G60" s="207"/>
      <c r="H60" s="173"/>
      <c r="I60" s="169"/>
      <c r="J60" s="168"/>
      <c r="K60" s="161"/>
      <c r="L60" s="162"/>
      <c r="M60" s="162"/>
      <c r="N60" s="28"/>
    </row>
    <row r="61" spans="1:15" s="35" customFormat="1" ht="45" x14ac:dyDescent="0.25">
      <c r="A61" s="160" t="s">
        <v>137</v>
      </c>
      <c r="B61" s="162">
        <v>6</v>
      </c>
      <c r="C61" s="206">
        <v>44435</v>
      </c>
      <c r="D61" s="162" t="s">
        <v>138</v>
      </c>
      <c r="E61" s="171" t="s">
        <v>141</v>
      </c>
      <c r="F61" s="161">
        <v>59250</v>
      </c>
      <c r="G61" s="168"/>
      <c r="H61" s="173" t="s">
        <v>53</v>
      </c>
      <c r="I61" s="169"/>
      <c r="J61" s="168"/>
      <c r="K61" s="168"/>
      <c r="L61" s="169"/>
      <c r="M61" s="169" t="s">
        <v>28</v>
      </c>
      <c r="N61" s="28"/>
    </row>
    <row r="62" spans="1:15" s="35" customFormat="1" ht="45" x14ac:dyDescent="0.25">
      <c r="A62" s="160" t="s">
        <v>139</v>
      </c>
      <c r="B62" s="162">
        <v>7</v>
      </c>
      <c r="C62" s="206">
        <v>44466</v>
      </c>
      <c r="D62" s="162" t="s">
        <v>138</v>
      </c>
      <c r="E62" s="171" t="s">
        <v>141</v>
      </c>
      <c r="F62" s="161">
        <v>77500</v>
      </c>
      <c r="G62" s="172"/>
      <c r="H62" s="173" t="s">
        <v>53</v>
      </c>
      <c r="I62" s="169"/>
      <c r="J62" s="168"/>
      <c r="K62" s="169"/>
      <c r="L62" s="169"/>
      <c r="M62" s="169" t="s">
        <v>28</v>
      </c>
      <c r="N62" s="28"/>
    </row>
    <row r="63" spans="1:15" s="35" customFormat="1" ht="45" x14ac:dyDescent="0.25">
      <c r="A63" s="160" t="s">
        <v>143</v>
      </c>
      <c r="B63" s="162">
        <v>13296</v>
      </c>
      <c r="C63" s="206">
        <v>44499</v>
      </c>
      <c r="D63" s="162" t="s">
        <v>104</v>
      </c>
      <c r="E63" s="171" t="s">
        <v>142</v>
      </c>
      <c r="F63" s="161">
        <v>5616</v>
      </c>
      <c r="G63" s="168"/>
      <c r="H63" s="173" t="s">
        <v>53</v>
      </c>
      <c r="I63" s="169"/>
      <c r="J63" s="168"/>
      <c r="K63" s="169"/>
      <c r="L63" s="169"/>
      <c r="M63" s="169" t="s">
        <v>28</v>
      </c>
      <c r="N63" s="28"/>
    </row>
    <row r="64" spans="1:15" s="35" customFormat="1" ht="45" x14ac:dyDescent="0.25">
      <c r="A64" s="160" t="s">
        <v>140</v>
      </c>
      <c r="B64" s="162">
        <v>8</v>
      </c>
      <c r="C64" s="206">
        <v>44508</v>
      </c>
      <c r="D64" s="162" t="s">
        <v>138</v>
      </c>
      <c r="E64" s="171" t="s">
        <v>141</v>
      </c>
      <c r="F64" s="161">
        <v>36000</v>
      </c>
      <c r="G64" s="168"/>
      <c r="H64" s="173" t="s">
        <v>53</v>
      </c>
      <c r="I64" s="169"/>
      <c r="J64" s="169"/>
      <c r="K64" s="169"/>
      <c r="L64" s="169"/>
      <c r="M64" s="169" t="s">
        <v>28</v>
      </c>
      <c r="N64" s="28"/>
    </row>
    <row r="65" spans="1:14" s="35" customFormat="1" x14ac:dyDescent="0.25">
      <c r="A65" s="168"/>
      <c r="B65" s="168"/>
      <c r="C65" s="168"/>
      <c r="D65" s="175" t="s">
        <v>136</v>
      </c>
      <c r="E65" s="168"/>
      <c r="F65" s="176">
        <f>SUM(F61:F64)</f>
        <v>178366</v>
      </c>
      <c r="G65" s="168"/>
      <c r="H65" s="168"/>
      <c r="I65" s="169"/>
      <c r="J65" s="168"/>
      <c r="K65" s="168"/>
      <c r="L65" s="168"/>
      <c r="M65" s="168"/>
      <c r="N65" s="28"/>
    </row>
    <row r="66" spans="1:14" s="35" customFormat="1" ht="60" x14ac:dyDescent="0.25">
      <c r="A66" s="160" t="s">
        <v>150</v>
      </c>
      <c r="B66" s="162">
        <v>39</v>
      </c>
      <c r="C66" s="206">
        <v>44466</v>
      </c>
      <c r="D66" s="162" t="s">
        <v>151</v>
      </c>
      <c r="E66" s="171" t="s">
        <v>95</v>
      </c>
      <c r="F66" s="161">
        <v>66080</v>
      </c>
      <c r="G66" s="168"/>
      <c r="H66" s="173" t="s">
        <v>53</v>
      </c>
      <c r="I66" s="169"/>
      <c r="J66" s="168"/>
      <c r="K66" s="168"/>
      <c r="L66" s="169"/>
      <c r="M66" s="169" t="s">
        <v>28</v>
      </c>
      <c r="N66" s="28"/>
    </row>
    <row r="67" spans="1:14" s="35" customFormat="1" ht="60" x14ac:dyDescent="0.25">
      <c r="A67" s="160" t="s">
        <v>152</v>
      </c>
      <c r="B67" s="162">
        <v>40</v>
      </c>
      <c r="C67" s="206">
        <v>44496</v>
      </c>
      <c r="D67" s="162" t="s">
        <v>151</v>
      </c>
      <c r="E67" s="171" t="s">
        <v>95</v>
      </c>
      <c r="F67" s="161">
        <v>66080</v>
      </c>
      <c r="G67" s="168"/>
      <c r="H67" s="173" t="s">
        <v>53</v>
      </c>
      <c r="I67" s="169"/>
      <c r="J67" s="169"/>
      <c r="K67" s="169"/>
      <c r="L67" s="169"/>
      <c r="M67" s="169" t="s">
        <v>28</v>
      </c>
      <c r="N67" s="28"/>
    </row>
    <row r="68" spans="1:14" s="35" customFormat="1" x14ac:dyDescent="0.25">
      <c r="A68" s="168"/>
      <c r="B68" s="168"/>
      <c r="C68" s="168"/>
      <c r="D68" s="175" t="s">
        <v>153</v>
      </c>
      <c r="E68" s="168"/>
      <c r="F68" s="176">
        <f>SUM(F66:F67)</f>
        <v>132160</v>
      </c>
      <c r="G68" s="168"/>
      <c r="H68" s="168"/>
      <c r="I68" s="169"/>
      <c r="J68" s="168"/>
      <c r="K68" s="168"/>
      <c r="L68" s="168"/>
      <c r="M68" s="168"/>
      <c r="N68" s="28"/>
    </row>
    <row r="69" spans="1:14" s="35" customFormat="1" ht="30" x14ac:dyDescent="0.25">
      <c r="A69" s="160" t="s">
        <v>12</v>
      </c>
      <c r="B69" s="162">
        <v>6473</v>
      </c>
      <c r="C69" s="206">
        <v>44565</v>
      </c>
      <c r="D69" s="162" t="s">
        <v>156</v>
      </c>
      <c r="E69" s="171" t="s">
        <v>157</v>
      </c>
      <c r="F69" s="161">
        <v>4320</v>
      </c>
      <c r="G69" s="168"/>
      <c r="H69" s="173" t="s">
        <v>53</v>
      </c>
      <c r="I69" s="169"/>
      <c r="J69" s="169"/>
      <c r="K69" s="169"/>
      <c r="L69" s="169"/>
      <c r="M69" s="169" t="s">
        <v>28</v>
      </c>
      <c r="N69" s="28"/>
    </row>
    <row r="70" spans="1:14" s="35" customFormat="1" x14ac:dyDescent="0.25">
      <c r="A70" s="168"/>
      <c r="B70" s="168"/>
      <c r="C70" s="168"/>
      <c r="D70" s="175" t="s">
        <v>155</v>
      </c>
      <c r="E70" s="171"/>
      <c r="F70" s="176">
        <f>SUM(F69:F69)</f>
        <v>4320</v>
      </c>
      <c r="G70" s="168"/>
      <c r="H70" s="168"/>
      <c r="I70" s="169"/>
      <c r="J70" s="168"/>
      <c r="K70" s="168"/>
      <c r="L70" s="168"/>
      <c r="M70" s="168"/>
      <c r="N70" s="28"/>
    </row>
    <row r="71" spans="1:14" s="35" customFormat="1" ht="90" x14ac:dyDescent="0.25">
      <c r="A71" s="171" t="s">
        <v>187</v>
      </c>
      <c r="B71" s="164" t="s">
        <v>187</v>
      </c>
      <c r="C71" s="204">
        <v>43783</v>
      </c>
      <c r="D71" s="164" t="s">
        <v>181</v>
      </c>
      <c r="E71" s="171" t="s">
        <v>182</v>
      </c>
      <c r="F71" s="161">
        <v>627383.49</v>
      </c>
      <c r="G71" s="168"/>
      <c r="H71" s="173" t="s">
        <v>53</v>
      </c>
      <c r="I71" s="169"/>
      <c r="J71" s="168"/>
      <c r="K71" s="168"/>
      <c r="L71" s="168"/>
      <c r="M71" s="169" t="s">
        <v>28</v>
      </c>
      <c r="N71" s="28"/>
    </row>
    <row r="72" spans="1:14" s="35" customFormat="1" x14ac:dyDescent="0.25">
      <c r="A72" s="160"/>
      <c r="B72" s="162"/>
      <c r="C72" s="206"/>
      <c r="D72" s="175" t="s">
        <v>160</v>
      </c>
      <c r="E72" s="168"/>
      <c r="F72" s="176">
        <f>SUM(F71:F71)</f>
        <v>627383.49</v>
      </c>
      <c r="G72" s="168"/>
      <c r="H72" s="173"/>
      <c r="I72" s="169"/>
      <c r="J72" s="168"/>
      <c r="K72" s="168"/>
      <c r="L72" s="168"/>
      <c r="M72" s="168"/>
      <c r="N72" s="28"/>
    </row>
    <row r="73" spans="1:14" s="35" customFormat="1" ht="19.899999999999999" customHeight="1" x14ac:dyDescent="0.25">
      <c r="A73" s="160"/>
      <c r="B73" s="162"/>
      <c r="C73" s="163"/>
      <c r="D73" s="175" t="s">
        <v>188</v>
      </c>
      <c r="E73" s="168"/>
      <c r="F73" s="176"/>
      <c r="G73" s="168"/>
      <c r="H73" s="173"/>
      <c r="I73" s="169"/>
      <c r="J73" s="168"/>
      <c r="K73" s="168"/>
      <c r="L73" s="168"/>
      <c r="M73" s="168"/>
      <c r="N73" s="28"/>
    </row>
    <row r="74" spans="1:14" s="35" customFormat="1" ht="59.45" customHeight="1" x14ac:dyDescent="0.25">
      <c r="A74" s="160" t="s">
        <v>12</v>
      </c>
      <c r="B74" s="162" t="s">
        <v>241</v>
      </c>
      <c r="C74" s="163">
        <v>44657</v>
      </c>
      <c r="D74" s="164" t="s">
        <v>242</v>
      </c>
      <c r="E74" s="171" t="s">
        <v>243</v>
      </c>
      <c r="F74" s="161">
        <v>1583718</v>
      </c>
      <c r="G74" s="168"/>
      <c r="H74" s="173" t="s">
        <v>53</v>
      </c>
      <c r="I74" s="174"/>
      <c r="J74" s="174"/>
      <c r="K74" s="174" t="s">
        <v>28</v>
      </c>
      <c r="L74" s="174"/>
      <c r="M74" s="168"/>
      <c r="N74" s="28"/>
    </row>
    <row r="75" spans="1:14" s="35" customFormat="1" ht="21" customHeight="1" x14ac:dyDescent="0.25">
      <c r="A75" s="168"/>
      <c r="B75" s="168"/>
      <c r="C75" s="168"/>
      <c r="D75" s="175" t="s">
        <v>197</v>
      </c>
      <c r="E75" s="168"/>
      <c r="F75" s="176">
        <f>SUM(F74)</f>
        <v>1583718</v>
      </c>
      <c r="G75" s="168"/>
      <c r="H75" s="173"/>
      <c r="I75" s="169"/>
      <c r="J75" s="168"/>
      <c r="K75" s="168"/>
      <c r="L75" s="168"/>
      <c r="M75" s="168"/>
      <c r="N75" s="28"/>
    </row>
    <row r="76" spans="1:14" s="35" customFormat="1" ht="30" x14ac:dyDescent="0.25">
      <c r="A76" s="160" t="s">
        <v>280</v>
      </c>
      <c r="B76" s="162">
        <v>125</v>
      </c>
      <c r="C76" s="163">
        <v>44701</v>
      </c>
      <c r="D76" s="164" t="s">
        <v>281</v>
      </c>
      <c r="E76" s="171" t="s">
        <v>282</v>
      </c>
      <c r="F76" s="161">
        <v>24367</v>
      </c>
      <c r="G76" s="168"/>
      <c r="H76" s="173" t="s">
        <v>53</v>
      </c>
      <c r="I76" s="174"/>
      <c r="J76" s="174" t="s">
        <v>28</v>
      </c>
      <c r="K76" s="168"/>
      <c r="L76" s="168"/>
      <c r="M76" s="168"/>
      <c r="N76" s="28"/>
    </row>
    <row r="77" spans="1:14" s="35" customFormat="1" ht="30" x14ac:dyDescent="0.25">
      <c r="A77" s="160" t="s">
        <v>452</v>
      </c>
      <c r="B77" s="162">
        <v>36069</v>
      </c>
      <c r="C77" s="163">
        <v>44708</v>
      </c>
      <c r="D77" s="164" t="s">
        <v>453</v>
      </c>
      <c r="E77" s="171" t="s">
        <v>454</v>
      </c>
      <c r="F77" s="161">
        <v>2405</v>
      </c>
      <c r="G77" s="168"/>
      <c r="H77" s="173"/>
      <c r="I77" s="174"/>
      <c r="J77" s="174"/>
      <c r="K77" s="168"/>
      <c r="L77" s="168"/>
      <c r="M77" s="168"/>
      <c r="N77" s="28"/>
    </row>
    <row r="78" spans="1:14" s="35" customFormat="1" ht="45" x14ac:dyDescent="0.25">
      <c r="A78" s="160" t="s">
        <v>455</v>
      </c>
      <c r="B78" s="162">
        <v>36098</v>
      </c>
      <c r="C78" s="163">
        <v>44711</v>
      </c>
      <c r="D78" s="164" t="s">
        <v>453</v>
      </c>
      <c r="E78" s="171" t="s">
        <v>456</v>
      </c>
      <c r="F78" s="161">
        <v>31880</v>
      </c>
      <c r="G78" s="168"/>
      <c r="H78" s="173"/>
      <c r="I78" s="174"/>
      <c r="J78" s="174"/>
      <c r="K78" s="168"/>
      <c r="L78" s="168"/>
      <c r="M78" s="168"/>
      <c r="N78" s="28"/>
    </row>
    <row r="79" spans="1:14" s="35" customFormat="1" ht="30" x14ac:dyDescent="0.25">
      <c r="A79" s="160" t="s">
        <v>294</v>
      </c>
      <c r="B79" s="162">
        <v>169517</v>
      </c>
      <c r="C79" s="163">
        <v>44709</v>
      </c>
      <c r="D79" s="164" t="s">
        <v>158</v>
      </c>
      <c r="E79" s="171" t="s">
        <v>295</v>
      </c>
      <c r="F79" s="161">
        <v>44929.94</v>
      </c>
      <c r="G79" s="168"/>
      <c r="H79" s="173" t="s">
        <v>53</v>
      </c>
      <c r="I79" s="174"/>
      <c r="J79" s="174" t="s">
        <v>28</v>
      </c>
      <c r="K79" s="168"/>
      <c r="L79" s="168"/>
      <c r="M79" s="168"/>
      <c r="N79" s="28"/>
    </row>
    <row r="80" spans="1:14" s="35" customFormat="1" x14ac:dyDescent="0.25">
      <c r="A80" s="168"/>
      <c r="B80" s="168"/>
      <c r="C80" s="168"/>
      <c r="D80" s="175" t="s">
        <v>254</v>
      </c>
      <c r="E80" s="168"/>
      <c r="F80" s="176">
        <f>SUM(F76:F79)</f>
        <v>103581.94</v>
      </c>
      <c r="G80" s="168"/>
      <c r="H80" s="168"/>
      <c r="I80" s="169"/>
      <c r="J80" s="168"/>
      <c r="K80" s="168"/>
      <c r="L80" s="168"/>
      <c r="M80" s="168"/>
      <c r="N80" s="28"/>
    </row>
    <row r="81" spans="1:14" s="35" customFormat="1" ht="45" x14ac:dyDescent="0.25">
      <c r="A81" s="166" t="s">
        <v>381</v>
      </c>
      <c r="B81" s="167">
        <v>412</v>
      </c>
      <c r="C81" s="163">
        <v>44713</v>
      </c>
      <c r="D81" s="164" t="s">
        <v>382</v>
      </c>
      <c r="E81" s="171" t="s">
        <v>383</v>
      </c>
      <c r="F81" s="161">
        <v>4296.75</v>
      </c>
      <c r="G81" s="168"/>
      <c r="H81" s="173" t="s">
        <v>53</v>
      </c>
      <c r="I81" s="174" t="s">
        <v>28</v>
      </c>
      <c r="J81" s="168"/>
      <c r="K81" s="168"/>
      <c r="L81" s="168"/>
      <c r="M81" s="168"/>
      <c r="N81" s="28"/>
    </row>
    <row r="82" spans="1:14" s="179" customFormat="1" ht="34.5" customHeight="1" x14ac:dyDescent="0.25">
      <c r="A82" s="166" t="s">
        <v>457</v>
      </c>
      <c r="B82" s="170">
        <v>36211</v>
      </c>
      <c r="C82" s="163">
        <v>44716</v>
      </c>
      <c r="D82" s="164" t="s">
        <v>453</v>
      </c>
      <c r="E82" s="171" t="s">
        <v>458</v>
      </c>
      <c r="F82" s="161">
        <v>455</v>
      </c>
      <c r="G82" s="168"/>
      <c r="H82" s="173" t="s">
        <v>53</v>
      </c>
      <c r="I82" s="174" t="s">
        <v>28</v>
      </c>
      <c r="J82" s="168"/>
      <c r="K82" s="168"/>
      <c r="L82" s="168"/>
      <c r="M82" s="168"/>
    </row>
    <row r="83" spans="1:14" s="179" customFormat="1" ht="34.5" customHeight="1" x14ac:dyDescent="0.25">
      <c r="A83" s="166" t="s">
        <v>459</v>
      </c>
      <c r="B83" s="170">
        <v>36213</v>
      </c>
      <c r="C83" s="163">
        <v>44716</v>
      </c>
      <c r="D83" s="164" t="s">
        <v>453</v>
      </c>
      <c r="E83" s="171" t="s">
        <v>460</v>
      </c>
      <c r="F83" s="161">
        <v>1690</v>
      </c>
      <c r="G83" s="168"/>
      <c r="H83" s="173" t="s">
        <v>53</v>
      </c>
      <c r="I83" s="174" t="s">
        <v>28</v>
      </c>
      <c r="J83" s="168"/>
      <c r="K83" s="168"/>
      <c r="L83" s="168"/>
      <c r="M83" s="168"/>
    </row>
    <row r="84" spans="1:14" s="179" customFormat="1" ht="30" x14ac:dyDescent="0.25">
      <c r="A84" s="166" t="s">
        <v>461</v>
      </c>
      <c r="B84" s="170">
        <v>36214</v>
      </c>
      <c r="C84" s="163">
        <v>44716</v>
      </c>
      <c r="D84" s="164" t="s">
        <v>453</v>
      </c>
      <c r="E84" s="171" t="s">
        <v>474</v>
      </c>
      <c r="F84" s="161">
        <v>2015</v>
      </c>
      <c r="G84" s="168"/>
      <c r="H84" s="173" t="s">
        <v>53</v>
      </c>
      <c r="I84" s="174" t="s">
        <v>28</v>
      </c>
      <c r="J84" s="168"/>
      <c r="K84" s="168"/>
      <c r="L84" s="168"/>
      <c r="M84" s="168"/>
    </row>
    <row r="85" spans="1:14" s="179" customFormat="1" ht="30" x14ac:dyDescent="0.25">
      <c r="A85" s="166" t="s">
        <v>462</v>
      </c>
      <c r="B85" s="170">
        <v>36215</v>
      </c>
      <c r="C85" s="163">
        <v>44716</v>
      </c>
      <c r="D85" s="164" t="s">
        <v>453</v>
      </c>
      <c r="E85" s="171" t="s">
        <v>460</v>
      </c>
      <c r="F85" s="161">
        <v>1690</v>
      </c>
      <c r="G85" s="168"/>
      <c r="H85" s="173" t="s">
        <v>53</v>
      </c>
      <c r="I85" s="174" t="s">
        <v>28</v>
      </c>
      <c r="J85" s="168"/>
      <c r="K85" s="168"/>
      <c r="L85" s="168"/>
      <c r="M85" s="168"/>
    </row>
    <row r="86" spans="1:14" s="179" customFormat="1" ht="30" x14ac:dyDescent="0.25">
      <c r="A86" s="166" t="s">
        <v>463</v>
      </c>
      <c r="B86" s="170">
        <v>36216</v>
      </c>
      <c r="C86" s="163">
        <v>44716</v>
      </c>
      <c r="D86" s="164" t="s">
        <v>453</v>
      </c>
      <c r="E86" s="171" t="s">
        <v>475</v>
      </c>
      <c r="F86" s="161">
        <v>2860</v>
      </c>
      <c r="G86" s="168"/>
      <c r="H86" s="173" t="s">
        <v>53</v>
      </c>
      <c r="I86" s="174" t="s">
        <v>28</v>
      </c>
      <c r="J86" s="168"/>
      <c r="K86" s="168"/>
      <c r="L86" s="168"/>
      <c r="M86" s="168"/>
    </row>
    <row r="87" spans="1:14" s="179" customFormat="1" ht="30" x14ac:dyDescent="0.25">
      <c r="A87" s="166" t="s">
        <v>464</v>
      </c>
      <c r="B87" s="170">
        <v>36217</v>
      </c>
      <c r="C87" s="163">
        <v>44716</v>
      </c>
      <c r="D87" s="164" t="s">
        <v>453</v>
      </c>
      <c r="E87" s="171" t="s">
        <v>476</v>
      </c>
      <c r="F87" s="161">
        <v>2210</v>
      </c>
      <c r="G87" s="168"/>
      <c r="H87" s="173" t="s">
        <v>53</v>
      </c>
      <c r="I87" s="174" t="s">
        <v>28</v>
      </c>
      <c r="J87" s="168"/>
      <c r="K87" s="168"/>
      <c r="L87" s="168"/>
      <c r="M87" s="168"/>
    </row>
    <row r="88" spans="1:14" s="179" customFormat="1" ht="30" x14ac:dyDescent="0.25">
      <c r="A88" s="166" t="s">
        <v>465</v>
      </c>
      <c r="B88" s="170">
        <v>36218</v>
      </c>
      <c r="C88" s="163">
        <v>44716</v>
      </c>
      <c r="D88" s="164" t="s">
        <v>453</v>
      </c>
      <c r="E88" s="171" t="s">
        <v>477</v>
      </c>
      <c r="F88" s="161">
        <v>2080</v>
      </c>
      <c r="G88" s="168"/>
      <c r="H88" s="173" t="s">
        <v>53</v>
      </c>
      <c r="I88" s="174" t="s">
        <v>28</v>
      </c>
      <c r="J88" s="168"/>
      <c r="K88" s="168"/>
      <c r="L88" s="168"/>
      <c r="M88" s="168"/>
    </row>
    <row r="89" spans="1:14" s="179" customFormat="1" ht="30" x14ac:dyDescent="0.25">
      <c r="A89" s="166" t="s">
        <v>466</v>
      </c>
      <c r="B89" s="170">
        <v>36219</v>
      </c>
      <c r="C89" s="163">
        <v>44716</v>
      </c>
      <c r="D89" s="164" t="s">
        <v>453</v>
      </c>
      <c r="E89" s="171" t="s">
        <v>476</v>
      </c>
      <c r="F89" s="161">
        <v>2210</v>
      </c>
      <c r="G89" s="168"/>
      <c r="H89" s="173" t="s">
        <v>53</v>
      </c>
      <c r="I89" s="174" t="s">
        <v>28</v>
      </c>
      <c r="J89" s="168"/>
      <c r="K89" s="168"/>
      <c r="L89" s="168"/>
      <c r="M89" s="168"/>
    </row>
    <row r="90" spans="1:14" s="179" customFormat="1" ht="30" x14ac:dyDescent="0.25">
      <c r="A90" s="166" t="s">
        <v>467</v>
      </c>
      <c r="B90" s="170">
        <v>36221</v>
      </c>
      <c r="C90" s="163">
        <v>44716</v>
      </c>
      <c r="D90" s="164" t="s">
        <v>453</v>
      </c>
      <c r="E90" s="171" t="s">
        <v>478</v>
      </c>
      <c r="F90" s="161">
        <v>2665</v>
      </c>
      <c r="G90" s="168"/>
      <c r="H90" s="173" t="s">
        <v>53</v>
      </c>
      <c r="I90" s="174" t="s">
        <v>28</v>
      </c>
      <c r="J90" s="168"/>
      <c r="K90" s="168"/>
      <c r="L90" s="168"/>
      <c r="M90" s="168"/>
    </row>
    <row r="91" spans="1:14" s="179" customFormat="1" ht="30" x14ac:dyDescent="0.25">
      <c r="A91" s="166" t="s">
        <v>468</v>
      </c>
      <c r="B91" s="170">
        <v>36222</v>
      </c>
      <c r="C91" s="163">
        <v>44716</v>
      </c>
      <c r="D91" s="164" t="s">
        <v>453</v>
      </c>
      <c r="E91" s="171" t="s">
        <v>474</v>
      </c>
      <c r="F91" s="161">
        <v>2015</v>
      </c>
      <c r="G91" s="168"/>
      <c r="H91" s="173" t="s">
        <v>53</v>
      </c>
      <c r="I91" s="174" t="s">
        <v>28</v>
      </c>
      <c r="J91" s="168"/>
      <c r="K91" s="168"/>
      <c r="L91" s="168"/>
      <c r="M91" s="168"/>
    </row>
    <row r="92" spans="1:14" s="179" customFormat="1" ht="30" x14ac:dyDescent="0.25">
      <c r="A92" s="166" t="s">
        <v>469</v>
      </c>
      <c r="B92" s="170">
        <v>36223</v>
      </c>
      <c r="C92" s="163">
        <v>44716</v>
      </c>
      <c r="D92" s="164" t="s">
        <v>453</v>
      </c>
      <c r="E92" s="171" t="s">
        <v>476</v>
      </c>
      <c r="F92" s="161">
        <v>2210</v>
      </c>
      <c r="G92" s="168"/>
      <c r="H92" s="173" t="s">
        <v>53</v>
      </c>
      <c r="I92" s="174" t="s">
        <v>28</v>
      </c>
      <c r="J92" s="168"/>
      <c r="K92" s="168"/>
      <c r="L92" s="168"/>
      <c r="M92" s="168"/>
    </row>
    <row r="93" spans="1:14" s="179" customFormat="1" ht="30" x14ac:dyDescent="0.25">
      <c r="A93" s="166" t="s">
        <v>470</v>
      </c>
      <c r="B93" s="170">
        <v>36225</v>
      </c>
      <c r="C93" s="163">
        <v>44716</v>
      </c>
      <c r="D93" s="164" t="s">
        <v>453</v>
      </c>
      <c r="E93" s="171" t="s">
        <v>479</v>
      </c>
      <c r="F93" s="161">
        <v>1430</v>
      </c>
      <c r="G93" s="168"/>
      <c r="H93" s="173" t="s">
        <v>53</v>
      </c>
      <c r="I93" s="174" t="s">
        <v>28</v>
      </c>
      <c r="J93" s="168"/>
      <c r="K93" s="168"/>
      <c r="L93" s="168"/>
      <c r="M93" s="168"/>
    </row>
    <row r="94" spans="1:14" s="179" customFormat="1" ht="30" x14ac:dyDescent="0.25">
      <c r="A94" s="166" t="s">
        <v>471</v>
      </c>
      <c r="B94" s="170">
        <v>36226</v>
      </c>
      <c r="C94" s="163">
        <v>44716</v>
      </c>
      <c r="D94" s="164" t="s">
        <v>453</v>
      </c>
      <c r="E94" s="171" t="s">
        <v>480</v>
      </c>
      <c r="F94" s="161">
        <v>2600</v>
      </c>
      <c r="G94" s="168"/>
      <c r="H94" s="173" t="s">
        <v>53</v>
      </c>
      <c r="I94" s="174" t="s">
        <v>28</v>
      </c>
      <c r="J94" s="168"/>
      <c r="K94" s="168"/>
      <c r="L94" s="168"/>
      <c r="M94" s="168"/>
    </row>
    <row r="95" spans="1:14" s="179" customFormat="1" ht="30" x14ac:dyDescent="0.25">
      <c r="A95" s="166" t="s">
        <v>472</v>
      </c>
      <c r="B95" s="170">
        <v>36227</v>
      </c>
      <c r="C95" s="163">
        <v>44716</v>
      </c>
      <c r="D95" s="164" t="s">
        <v>453</v>
      </c>
      <c r="E95" s="171" t="s">
        <v>481</v>
      </c>
      <c r="F95" s="161">
        <v>1300</v>
      </c>
      <c r="G95" s="168"/>
      <c r="H95" s="173" t="s">
        <v>53</v>
      </c>
      <c r="I95" s="174" t="s">
        <v>28</v>
      </c>
      <c r="J95" s="168"/>
      <c r="K95" s="168"/>
      <c r="L95" s="168"/>
      <c r="M95" s="168"/>
    </row>
    <row r="96" spans="1:14" s="179" customFormat="1" ht="34.15" customHeight="1" x14ac:dyDescent="0.25">
      <c r="A96" s="166" t="s">
        <v>473</v>
      </c>
      <c r="B96" s="170">
        <v>36228</v>
      </c>
      <c r="C96" s="163">
        <v>44716</v>
      </c>
      <c r="D96" s="164" t="s">
        <v>453</v>
      </c>
      <c r="E96" s="171" t="s">
        <v>482</v>
      </c>
      <c r="F96" s="161">
        <v>2275</v>
      </c>
      <c r="G96" s="168"/>
      <c r="H96" s="173" t="s">
        <v>53</v>
      </c>
      <c r="I96" s="174" t="s">
        <v>28</v>
      </c>
      <c r="J96" s="168"/>
      <c r="K96" s="168"/>
      <c r="L96" s="168"/>
      <c r="M96" s="168"/>
    </row>
    <row r="97" spans="1:14" s="179" customFormat="1" ht="34.15" customHeight="1" x14ac:dyDescent="0.25">
      <c r="A97" s="166" t="s">
        <v>483</v>
      </c>
      <c r="B97" s="170">
        <v>36229</v>
      </c>
      <c r="C97" s="163">
        <v>44716</v>
      </c>
      <c r="D97" s="164" t="s">
        <v>453</v>
      </c>
      <c r="E97" s="171" t="s">
        <v>484</v>
      </c>
      <c r="F97" s="161">
        <v>1950</v>
      </c>
      <c r="G97" s="168"/>
      <c r="H97" s="173" t="s">
        <v>53</v>
      </c>
      <c r="I97" s="174" t="s">
        <v>28</v>
      </c>
      <c r="J97" s="168"/>
      <c r="K97" s="168"/>
      <c r="L97" s="168"/>
      <c r="M97" s="168"/>
    </row>
    <row r="98" spans="1:14" s="179" customFormat="1" ht="34.15" customHeight="1" x14ac:dyDescent="0.25">
      <c r="A98" s="166" t="s">
        <v>485</v>
      </c>
      <c r="B98" s="170">
        <v>36230</v>
      </c>
      <c r="C98" s="163">
        <v>44716</v>
      </c>
      <c r="D98" s="164" t="s">
        <v>453</v>
      </c>
      <c r="E98" s="171" t="s">
        <v>486</v>
      </c>
      <c r="F98" s="161">
        <v>2340</v>
      </c>
      <c r="G98" s="168"/>
      <c r="H98" s="173" t="s">
        <v>53</v>
      </c>
      <c r="I98" s="174" t="s">
        <v>28</v>
      </c>
      <c r="J98" s="168"/>
      <c r="K98" s="168"/>
      <c r="L98" s="168"/>
      <c r="M98" s="168"/>
    </row>
    <row r="99" spans="1:14" s="179" customFormat="1" ht="34.15" customHeight="1" x14ac:dyDescent="0.25">
      <c r="A99" s="166" t="s">
        <v>487</v>
      </c>
      <c r="B99" s="170">
        <v>36231</v>
      </c>
      <c r="C99" s="163">
        <v>44716</v>
      </c>
      <c r="D99" s="164" t="s">
        <v>453</v>
      </c>
      <c r="E99" s="171" t="s">
        <v>474</v>
      </c>
      <c r="F99" s="161">
        <v>2015</v>
      </c>
      <c r="G99" s="168"/>
      <c r="H99" s="173" t="s">
        <v>53</v>
      </c>
      <c r="I99" s="174" t="s">
        <v>28</v>
      </c>
      <c r="J99" s="168"/>
      <c r="K99" s="168"/>
      <c r="L99" s="168"/>
      <c r="M99" s="168"/>
    </row>
    <row r="100" spans="1:14" s="179" customFormat="1" ht="34.15" customHeight="1" x14ac:dyDescent="0.25">
      <c r="A100" s="166" t="s">
        <v>488</v>
      </c>
      <c r="B100" s="170">
        <v>36232</v>
      </c>
      <c r="C100" s="163">
        <v>44716</v>
      </c>
      <c r="D100" s="164" t="s">
        <v>453</v>
      </c>
      <c r="E100" s="171" t="s">
        <v>489</v>
      </c>
      <c r="F100" s="161">
        <v>2405</v>
      </c>
      <c r="G100" s="168"/>
      <c r="H100" s="173" t="s">
        <v>53</v>
      </c>
      <c r="I100" s="174" t="s">
        <v>28</v>
      </c>
      <c r="J100" s="168"/>
      <c r="K100" s="168"/>
      <c r="L100" s="168"/>
      <c r="M100" s="168"/>
    </row>
    <row r="101" spans="1:14" s="179" customFormat="1" ht="34.15" customHeight="1" x14ac:dyDescent="0.25">
      <c r="A101" s="166" t="s">
        <v>490</v>
      </c>
      <c r="B101" s="170">
        <v>36233</v>
      </c>
      <c r="C101" s="163">
        <v>44716</v>
      </c>
      <c r="D101" s="164" t="s">
        <v>453</v>
      </c>
      <c r="E101" s="171" t="s">
        <v>479</v>
      </c>
      <c r="F101" s="161">
        <v>1430</v>
      </c>
      <c r="G101" s="168"/>
      <c r="H101" s="173" t="s">
        <v>53</v>
      </c>
      <c r="I101" s="174" t="s">
        <v>28</v>
      </c>
      <c r="J101" s="168"/>
      <c r="K101" s="168"/>
      <c r="L101" s="168"/>
      <c r="M101" s="168"/>
    </row>
    <row r="102" spans="1:14" s="179" customFormat="1" ht="30" x14ac:dyDescent="0.25">
      <c r="A102" s="166" t="s">
        <v>491</v>
      </c>
      <c r="B102" s="170">
        <v>36234</v>
      </c>
      <c r="C102" s="163">
        <v>44716</v>
      </c>
      <c r="D102" s="164" t="s">
        <v>453</v>
      </c>
      <c r="E102" s="171" t="s">
        <v>477</v>
      </c>
      <c r="F102" s="161">
        <v>2080</v>
      </c>
      <c r="G102" s="168"/>
      <c r="H102" s="173" t="s">
        <v>53</v>
      </c>
      <c r="I102" s="174" t="s">
        <v>28</v>
      </c>
      <c r="J102" s="168"/>
      <c r="K102" s="168"/>
      <c r="L102" s="168"/>
      <c r="M102" s="168"/>
    </row>
    <row r="103" spans="1:14" s="35" customFormat="1" ht="30" x14ac:dyDescent="0.25">
      <c r="A103" s="166" t="s">
        <v>12</v>
      </c>
      <c r="B103" s="167" t="s">
        <v>391</v>
      </c>
      <c r="C103" s="163">
        <v>44718</v>
      </c>
      <c r="D103" s="164" t="s">
        <v>389</v>
      </c>
      <c r="E103" s="171" t="s">
        <v>683</v>
      </c>
      <c r="F103" s="161">
        <v>110000</v>
      </c>
      <c r="G103" s="168"/>
      <c r="H103" s="173" t="s">
        <v>53</v>
      </c>
      <c r="I103" s="174" t="s">
        <v>28</v>
      </c>
      <c r="J103" s="168"/>
      <c r="K103" s="168"/>
      <c r="L103" s="168"/>
      <c r="M103" s="168"/>
      <c r="N103" s="28"/>
    </row>
    <row r="104" spans="1:14" s="35" customFormat="1" ht="30" x14ac:dyDescent="0.25">
      <c r="A104" s="166" t="s">
        <v>12</v>
      </c>
      <c r="B104" s="167" t="s">
        <v>388</v>
      </c>
      <c r="C104" s="163">
        <v>44718</v>
      </c>
      <c r="D104" s="164" t="s">
        <v>389</v>
      </c>
      <c r="E104" s="171" t="s">
        <v>390</v>
      </c>
      <c r="F104" s="161">
        <v>11075.22</v>
      </c>
      <c r="G104" s="168"/>
      <c r="H104" s="173" t="s">
        <v>53</v>
      </c>
      <c r="I104" s="174" t="s">
        <v>28</v>
      </c>
      <c r="J104" s="168"/>
      <c r="K104" s="168"/>
      <c r="L104" s="168"/>
      <c r="M104" s="168"/>
      <c r="N104" s="28"/>
    </row>
    <row r="105" spans="1:14" s="35" customFormat="1" ht="40.15" customHeight="1" x14ac:dyDescent="0.25">
      <c r="A105" s="166" t="s">
        <v>12</v>
      </c>
      <c r="B105" s="167" t="s">
        <v>392</v>
      </c>
      <c r="C105" s="163">
        <v>44718</v>
      </c>
      <c r="D105" s="164" t="s">
        <v>393</v>
      </c>
      <c r="E105" s="171" t="s">
        <v>394</v>
      </c>
      <c r="F105" s="161">
        <v>34547.760000000002</v>
      </c>
      <c r="G105" s="168"/>
      <c r="H105" s="173" t="s">
        <v>53</v>
      </c>
      <c r="I105" s="174" t="s">
        <v>28</v>
      </c>
      <c r="J105" s="168"/>
      <c r="K105" s="168"/>
      <c r="L105" s="168"/>
      <c r="M105" s="168"/>
      <c r="N105" s="28"/>
    </row>
    <row r="106" spans="1:14" s="35" customFormat="1" ht="40.15" customHeight="1" x14ac:dyDescent="0.25">
      <c r="A106" s="166" t="s">
        <v>12</v>
      </c>
      <c r="B106" s="167" t="s">
        <v>396</v>
      </c>
      <c r="C106" s="163">
        <v>44718</v>
      </c>
      <c r="D106" s="164" t="s">
        <v>393</v>
      </c>
      <c r="E106" s="171" t="s">
        <v>684</v>
      </c>
      <c r="F106" s="161">
        <v>144900</v>
      </c>
      <c r="G106" s="168"/>
      <c r="H106" s="173" t="s">
        <v>53</v>
      </c>
      <c r="I106" s="174" t="s">
        <v>28</v>
      </c>
      <c r="J106" s="168"/>
      <c r="K106" s="168"/>
      <c r="L106" s="168"/>
      <c r="M106" s="168"/>
      <c r="N106" s="28"/>
    </row>
    <row r="107" spans="1:14" s="35" customFormat="1" ht="40.15" customHeight="1" x14ac:dyDescent="0.25">
      <c r="A107" s="166" t="s">
        <v>494</v>
      </c>
      <c r="B107" s="167">
        <v>36263</v>
      </c>
      <c r="C107" s="163">
        <v>44718</v>
      </c>
      <c r="D107" s="164" t="s">
        <v>453</v>
      </c>
      <c r="E107" s="171" t="s">
        <v>482</v>
      </c>
      <c r="F107" s="161">
        <v>2275</v>
      </c>
      <c r="G107" s="168"/>
      <c r="H107" s="173" t="s">
        <v>53</v>
      </c>
      <c r="I107" s="174" t="s">
        <v>28</v>
      </c>
      <c r="J107" s="168"/>
      <c r="K107" s="168"/>
      <c r="L107" s="168"/>
      <c r="M107" s="168"/>
      <c r="N107" s="28"/>
    </row>
    <row r="108" spans="1:14" s="35" customFormat="1" ht="40.15" customHeight="1" x14ac:dyDescent="0.25">
      <c r="A108" s="166" t="s">
        <v>495</v>
      </c>
      <c r="B108" s="167">
        <v>36264</v>
      </c>
      <c r="C108" s="163">
        <v>44718</v>
      </c>
      <c r="D108" s="164" t="s">
        <v>453</v>
      </c>
      <c r="E108" s="171" t="s">
        <v>496</v>
      </c>
      <c r="F108" s="161">
        <v>2730</v>
      </c>
      <c r="G108" s="168"/>
      <c r="H108" s="173" t="s">
        <v>53</v>
      </c>
      <c r="I108" s="174" t="s">
        <v>28</v>
      </c>
      <c r="J108" s="168"/>
      <c r="K108" s="168"/>
      <c r="L108" s="168"/>
      <c r="M108" s="168"/>
      <c r="N108" s="28"/>
    </row>
    <row r="109" spans="1:14" s="35" customFormat="1" ht="40.15" customHeight="1" x14ac:dyDescent="0.25">
      <c r="A109" s="166" t="s">
        <v>497</v>
      </c>
      <c r="B109" s="167">
        <v>36265</v>
      </c>
      <c r="C109" s="163">
        <v>44718</v>
      </c>
      <c r="D109" s="164" t="s">
        <v>453</v>
      </c>
      <c r="E109" s="171" t="s">
        <v>498</v>
      </c>
      <c r="F109" s="161">
        <v>1560</v>
      </c>
      <c r="G109" s="168"/>
      <c r="H109" s="173" t="s">
        <v>53</v>
      </c>
      <c r="I109" s="174" t="s">
        <v>28</v>
      </c>
      <c r="J109" s="168"/>
      <c r="K109" s="168"/>
      <c r="L109" s="168"/>
      <c r="M109" s="168"/>
      <c r="N109" s="28"/>
    </row>
    <row r="110" spans="1:14" s="35" customFormat="1" ht="40.15" customHeight="1" x14ac:dyDescent="0.25">
      <c r="A110" s="166" t="s">
        <v>499</v>
      </c>
      <c r="B110" s="167">
        <v>36266</v>
      </c>
      <c r="C110" s="163">
        <v>44718</v>
      </c>
      <c r="D110" s="164" t="s">
        <v>453</v>
      </c>
      <c r="E110" s="171" t="s">
        <v>496</v>
      </c>
      <c r="F110" s="161">
        <v>2730</v>
      </c>
      <c r="G110" s="168"/>
      <c r="H110" s="173" t="s">
        <v>53</v>
      </c>
      <c r="I110" s="174" t="s">
        <v>28</v>
      </c>
      <c r="J110" s="168"/>
      <c r="K110" s="168"/>
      <c r="L110" s="168"/>
      <c r="M110" s="168"/>
      <c r="N110" s="28"/>
    </row>
    <row r="111" spans="1:14" s="35" customFormat="1" ht="40.15" customHeight="1" x14ac:dyDescent="0.25">
      <c r="A111" s="166" t="s">
        <v>492</v>
      </c>
      <c r="B111" s="167">
        <v>36259</v>
      </c>
      <c r="C111" s="163">
        <v>44719</v>
      </c>
      <c r="D111" s="164" t="s">
        <v>453</v>
      </c>
      <c r="E111" s="171" t="s">
        <v>493</v>
      </c>
      <c r="F111" s="161">
        <f>4940+325-3025-325.3</f>
        <v>1914.7</v>
      </c>
      <c r="G111" s="168"/>
      <c r="H111" s="173" t="s">
        <v>53</v>
      </c>
      <c r="I111" s="174" t="s">
        <v>28</v>
      </c>
      <c r="J111" s="168"/>
      <c r="K111" s="168"/>
      <c r="L111" s="168"/>
      <c r="M111" s="168"/>
      <c r="N111" s="28"/>
    </row>
    <row r="112" spans="1:14" s="35" customFormat="1" ht="30" x14ac:dyDescent="0.25">
      <c r="A112" s="166" t="s">
        <v>445</v>
      </c>
      <c r="B112" s="167">
        <v>5991</v>
      </c>
      <c r="C112" s="163">
        <v>44722</v>
      </c>
      <c r="D112" s="164" t="s">
        <v>439</v>
      </c>
      <c r="E112" s="171" t="s">
        <v>440</v>
      </c>
      <c r="F112" s="161">
        <v>9278.23</v>
      </c>
      <c r="G112" s="167"/>
      <c r="H112" s="173" t="s">
        <v>53</v>
      </c>
      <c r="I112" s="174" t="s">
        <v>28</v>
      </c>
      <c r="J112" s="165"/>
      <c r="K112" s="166"/>
      <c r="L112" s="167"/>
      <c r="M112" s="163"/>
      <c r="N112" s="28"/>
    </row>
    <row r="113" spans="1:14" s="35" customFormat="1" ht="30" x14ac:dyDescent="0.25">
      <c r="A113" s="166" t="s">
        <v>12</v>
      </c>
      <c r="B113" s="167" t="s">
        <v>357</v>
      </c>
      <c r="C113" s="163">
        <v>44725</v>
      </c>
      <c r="D113" s="164" t="s">
        <v>358</v>
      </c>
      <c r="E113" s="171" t="s">
        <v>359</v>
      </c>
      <c r="F113" s="161">
        <v>13844.02</v>
      </c>
      <c r="G113" s="168"/>
      <c r="H113" s="173" t="s">
        <v>53</v>
      </c>
      <c r="I113" s="174" t="s">
        <v>28</v>
      </c>
      <c r="J113" s="168"/>
      <c r="K113" s="168"/>
      <c r="L113" s="168"/>
      <c r="M113" s="168"/>
      <c r="N113" s="28"/>
    </row>
    <row r="114" spans="1:14" s="35" customFormat="1" ht="31.15" customHeight="1" x14ac:dyDescent="0.25">
      <c r="A114" s="166" t="s">
        <v>12</v>
      </c>
      <c r="B114" s="167" t="s">
        <v>395</v>
      </c>
      <c r="C114" s="163">
        <v>44725</v>
      </c>
      <c r="D114" s="164" t="s">
        <v>358</v>
      </c>
      <c r="E114" s="171" t="s">
        <v>685</v>
      </c>
      <c r="F114" s="161">
        <v>350000</v>
      </c>
      <c r="G114" s="168"/>
      <c r="H114" s="173" t="s">
        <v>53</v>
      </c>
      <c r="I114" s="174" t="s">
        <v>28</v>
      </c>
      <c r="J114" s="168"/>
      <c r="K114" s="168"/>
      <c r="L114" s="168"/>
      <c r="M114" s="168"/>
      <c r="N114" s="28"/>
    </row>
    <row r="115" spans="1:14" s="35" customFormat="1" ht="36" customHeight="1" x14ac:dyDescent="0.25">
      <c r="A115" s="166" t="s">
        <v>444</v>
      </c>
      <c r="B115" s="167">
        <v>6060</v>
      </c>
      <c r="C115" s="163">
        <v>44725</v>
      </c>
      <c r="D115" s="164" t="s">
        <v>439</v>
      </c>
      <c r="E115" s="171" t="s">
        <v>440</v>
      </c>
      <c r="F115" s="161">
        <v>9278.23</v>
      </c>
      <c r="G115" s="167"/>
      <c r="H115" s="173" t="s">
        <v>53</v>
      </c>
      <c r="I115" s="174" t="s">
        <v>28</v>
      </c>
      <c r="J115" s="165"/>
      <c r="K115" s="166"/>
      <c r="L115" s="167"/>
      <c r="M115" s="163"/>
      <c r="N115" s="28"/>
    </row>
    <row r="116" spans="1:14" s="35" customFormat="1" ht="30" x14ac:dyDescent="0.25">
      <c r="A116" s="166" t="s">
        <v>441</v>
      </c>
      <c r="B116" s="167">
        <v>6271</v>
      </c>
      <c r="C116" s="163">
        <v>44726</v>
      </c>
      <c r="D116" s="164" t="s">
        <v>439</v>
      </c>
      <c r="E116" s="171" t="s">
        <v>440</v>
      </c>
      <c r="F116" s="161">
        <v>9278.23</v>
      </c>
      <c r="G116" s="167"/>
      <c r="H116" s="173" t="s">
        <v>53</v>
      </c>
      <c r="I116" s="174" t="s">
        <v>28</v>
      </c>
      <c r="J116" s="165"/>
      <c r="K116" s="166"/>
      <c r="L116" s="167"/>
      <c r="M116" s="163"/>
      <c r="N116" s="28"/>
    </row>
    <row r="117" spans="1:14" s="35" customFormat="1" ht="30" x14ac:dyDescent="0.25">
      <c r="A117" s="166" t="s">
        <v>442</v>
      </c>
      <c r="B117" s="167">
        <v>6202</v>
      </c>
      <c r="C117" s="163">
        <v>44726</v>
      </c>
      <c r="D117" s="164" t="s">
        <v>439</v>
      </c>
      <c r="E117" s="171" t="s">
        <v>440</v>
      </c>
      <c r="F117" s="161">
        <v>9278.23</v>
      </c>
      <c r="G117" s="167"/>
      <c r="H117" s="173" t="s">
        <v>53</v>
      </c>
      <c r="I117" s="174" t="s">
        <v>28</v>
      </c>
      <c r="J117" s="165"/>
      <c r="K117" s="166"/>
      <c r="L117" s="167"/>
      <c r="M117" s="163"/>
      <c r="N117" s="28"/>
    </row>
    <row r="118" spans="1:14" s="35" customFormat="1" ht="30" x14ac:dyDescent="0.25">
      <c r="A118" s="166" t="s">
        <v>443</v>
      </c>
      <c r="B118" s="167">
        <v>6132</v>
      </c>
      <c r="C118" s="163">
        <v>44726</v>
      </c>
      <c r="D118" s="164" t="s">
        <v>439</v>
      </c>
      <c r="E118" s="171" t="s">
        <v>440</v>
      </c>
      <c r="F118" s="161">
        <v>9278.23</v>
      </c>
      <c r="G118" s="167"/>
      <c r="H118" s="173" t="s">
        <v>53</v>
      </c>
      <c r="I118" s="174" t="s">
        <v>28</v>
      </c>
      <c r="J118" s="165"/>
      <c r="K118" s="166"/>
      <c r="L118" s="167"/>
      <c r="M118" s="163"/>
      <c r="N118" s="28"/>
    </row>
    <row r="119" spans="1:14" s="35" customFormat="1" ht="30" x14ac:dyDescent="0.25">
      <c r="A119" s="166" t="s">
        <v>500</v>
      </c>
      <c r="B119" s="167">
        <v>36399</v>
      </c>
      <c r="C119" s="163">
        <v>44726</v>
      </c>
      <c r="D119" s="164" t="s">
        <v>453</v>
      </c>
      <c r="E119" s="171" t="s">
        <v>501</v>
      </c>
      <c r="F119" s="161">
        <v>5330</v>
      </c>
      <c r="G119" s="167"/>
      <c r="H119" s="173" t="s">
        <v>53</v>
      </c>
      <c r="I119" s="174" t="s">
        <v>28</v>
      </c>
      <c r="J119" s="165"/>
      <c r="K119" s="166"/>
      <c r="L119" s="167"/>
      <c r="M119" s="163"/>
      <c r="N119" s="28"/>
    </row>
    <row r="120" spans="1:14" s="35" customFormat="1" ht="30" x14ac:dyDescent="0.25">
      <c r="A120" s="166" t="s">
        <v>438</v>
      </c>
      <c r="B120" s="167">
        <v>6403</v>
      </c>
      <c r="C120" s="163">
        <v>44729</v>
      </c>
      <c r="D120" s="164" t="s">
        <v>439</v>
      </c>
      <c r="E120" s="171" t="s">
        <v>440</v>
      </c>
      <c r="F120" s="161">
        <v>9278.23</v>
      </c>
      <c r="G120" s="167"/>
      <c r="H120" s="173" t="s">
        <v>53</v>
      </c>
      <c r="I120" s="174" t="s">
        <v>28</v>
      </c>
      <c r="J120" s="165"/>
      <c r="K120" s="166"/>
      <c r="L120" s="167"/>
      <c r="M120" s="163"/>
      <c r="N120" s="28"/>
    </row>
    <row r="121" spans="1:14" s="35" customFormat="1" x14ac:dyDescent="0.25">
      <c r="A121" s="166" t="s">
        <v>427</v>
      </c>
      <c r="B121" s="167">
        <v>854</v>
      </c>
      <c r="C121" s="163">
        <v>44739</v>
      </c>
      <c r="D121" s="164" t="s">
        <v>345</v>
      </c>
      <c r="E121" s="171" t="s">
        <v>429</v>
      </c>
      <c r="F121" s="161">
        <v>85585.4</v>
      </c>
      <c r="G121" s="167"/>
      <c r="H121" s="173" t="s">
        <v>53</v>
      </c>
      <c r="I121" s="174" t="s">
        <v>28</v>
      </c>
      <c r="J121" s="165"/>
      <c r="K121" s="166"/>
      <c r="L121" s="167"/>
      <c r="M121" s="163"/>
      <c r="N121" s="28"/>
    </row>
    <row r="122" spans="1:14" s="35" customFormat="1" ht="30" x14ac:dyDescent="0.25">
      <c r="A122" s="166" t="s">
        <v>428</v>
      </c>
      <c r="B122" s="167">
        <v>855</v>
      </c>
      <c r="C122" s="163">
        <v>44739</v>
      </c>
      <c r="D122" s="164" t="s">
        <v>345</v>
      </c>
      <c r="E122" s="171" t="s">
        <v>430</v>
      </c>
      <c r="F122" s="161">
        <v>40833.9</v>
      </c>
      <c r="G122" s="167"/>
      <c r="H122" s="173" t="s">
        <v>53</v>
      </c>
      <c r="I122" s="174" t="s">
        <v>28</v>
      </c>
      <c r="J122" s="165"/>
      <c r="K122" s="166"/>
      <c r="L122" s="167"/>
      <c r="M122" s="163"/>
      <c r="N122" s="28"/>
    </row>
    <row r="123" spans="1:14" s="35" customFormat="1" ht="30" x14ac:dyDescent="0.25">
      <c r="A123" s="166" t="s">
        <v>344</v>
      </c>
      <c r="B123" s="167">
        <v>856</v>
      </c>
      <c r="C123" s="163">
        <v>44739</v>
      </c>
      <c r="D123" s="164" t="s">
        <v>345</v>
      </c>
      <c r="E123" s="171" t="s">
        <v>346</v>
      </c>
      <c r="F123" s="161">
        <v>28443.9</v>
      </c>
      <c r="G123" s="167"/>
      <c r="H123" s="173" t="s">
        <v>53</v>
      </c>
      <c r="I123" s="174" t="s">
        <v>28</v>
      </c>
      <c r="J123" s="165"/>
      <c r="K123" s="166"/>
      <c r="L123" s="167"/>
      <c r="M123" s="163"/>
      <c r="N123" s="28"/>
    </row>
    <row r="124" spans="1:14" s="35" customFormat="1" ht="30" x14ac:dyDescent="0.25">
      <c r="A124" s="166" t="s">
        <v>425</v>
      </c>
      <c r="B124" s="167">
        <v>172962</v>
      </c>
      <c r="C124" s="163">
        <v>44740</v>
      </c>
      <c r="D124" s="164" t="s">
        <v>158</v>
      </c>
      <c r="E124" s="171" t="s">
        <v>424</v>
      </c>
      <c r="F124" s="161">
        <v>59952.51</v>
      </c>
      <c r="G124" s="167"/>
      <c r="H124" s="173" t="s">
        <v>53</v>
      </c>
      <c r="I124" s="174" t="s">
        <v>28</v>
      </c>
      <c r="J124" s="165"/>
      <c r="K124" s="166"/>
      <c r="L124" s="167"/>
      <c r="M124" s="163"/>
      <c r="N124" s="28"/>
    </row>
    <row r="125" spans="1:14" s="35" customFormat="1" ht="30" x14ac:dyDescent="0.25">
      <c r="A125" s="166" t="s">
        <v>422</v>
      </c>
      <c r="B125" s="167">
        <v>172311</v>
      </c>
      <c r="C125" s="163">
        <v>44740</v>
      </c>
      <c r="D125" s="164" t="s">
        <v>158</v>
      </c>
      <c r="E125" s="171" t="s">
        <v>423</v>
      </c>
      <c r="F125" s="161">
        <v>38391.339999999997</v>
      </c>
      <c r="G125" s="167"/>
      <c r="H125" s="173" t="s">
        <v>53</v>
      </c>
      <c r="I125" s="174" t="s">
        <v>28</v>
      </c>
      <c r="J125" s="165"/>
      <c r="K125" s="166"/>
      <c r="L125" s="167"/>
      <c r="M125" s="163"/>
      <c r="N125" s="28"/>
    </row>
    <row r="126" spans="1:14" s="35" customFormat="1" ht="30" x14ac:dyDescent="0.25">
      <c r="A126" s="166" t="s">
        <v>437</v>
      </c>
      <c r="B126" s="167">
        <v>172965</v>
      </c>
      <c r="C126" s="163">
        <v>44740</v>
      </c>
      <c r="D126" s="164" t="s">
        <v>158</v>
      </c>
      <c r="E126" s="171" t="s">
        <v>423</v>
      </c>
      <c r="F126" s="161">
        <v>11318.52</v>
      </c>
      <c r="G126" s="167"/>
      <c r="H126" s="173" t="s">
        <v>53</v>
      </c>
      <c r="I126" s="174" t="s">
        <v>28</v>
      </c>
      <c r="J126" s="165"/>
      <c r="K126" s="166"/>
      <c r="L126" s="167"/>
      <c r="M126" s="163"/>
      <c r="N126" s="28"/>
    </row>
    <row r="127" spans="1:14" s="35" customFormat="1" ht="30" x14ac:dyDescent="0.25">
      <c r="A127" s="166" t="s">
        <v>446</v>
      </c>
      <c r="B127" s="167">
        <v>172963</v>
      </c>
      <c r="C127" s="163">
        <v>44740</v>
      </c>
      <c r="D127" s="164" t="s">
        <v>158</v>
      </c>
      <c r="E127" s="171" t="s">
        <v>423</v>
      </c>
      <c r="F127" s="161">
        <v>1921.3</v>
      </c>
      <c r="G127" s="167"/>
      <c r="H127" s="173" t="s">
        <v>53</v>
      </c>
      <c r="I127" s="174" t="s">
        <v>28</v>
      </c>
      <c r="J127" s="165"/>
      <c r="K127" s="166"/>
      <c r="L127" s="167"/>
      <c r="M127" s="163"/>
      <c r="N127" s="28"/>
    </row>
    <row r="128" spans="1:14" s="35" customFormat="1" ht="30" x14ac:dyDescent="0.25">
      <c r="A128" s="166" t="s">
        <v>447</v>
      </c>
      <c r="B128" s="167">
        <v>172964</v>
      </c>
      <c r="C128" s="163">
        <v>44740</v>
      </c>
      <c r="D128" s="164" t="s">
        <v>158</v>
      </c>
      <c r="E128" s="171" t="s">
        <v>423</v>
      </c>
      <c r="F128" s="161">
        <v>1335.32</v>
      </c>
      <c r="G128" s="167"/>
      <c r="H128" s="173" t="s">
        <v>53</v>
      </c>
      <c r="I128" s="174" t="s">
        <v>28</v>
      </c>
      <c r="J128" s="165"/>
      <c r="K128" s="166"/>
      <c r="L128" s="167"/>
      <c r="M128" s="163"/>
      <c r="N128" s="28"/>
    </row>
    <row r="129" spans="1:14" s="35" customFormat="1" x14ac:dyDescent="0.25">
      <c r="A129" s="166" t="s">
        <v>12</v>
      </c>
      <c r="B129" s="167" t="s">
        <v>144</v>
      </c>
      <c r="C129" s="163">
        <v>44735</v>
      </c>
      <c r="D129" s="164" t="s">
        <v>506</v>
      </c>
      <c r="E129" s="171"/>
      <c r="F129" s="161">
        <f>45079.41+10500</f>
        <v>55579.41</v>
      </c>
      <c r="G129" s="168"/>
      <c r="H129" s="173" t="s">
        <v>53</v>
      </c>
      <c r="I129" s="174" t="s">
        <v>28</v>
      </c>
      <c r="J129" s="168"/>
      <c r="K129" s="168"/>
      <c r="L129" s="168"/>
      <c r="M129" s="168"/>
      <c r="N129" s="28"/>
    </row>
    <row r="130" spans="1:14" s="35" customFormat="1" ht="66" customHeight="1" x14ac:dyDescent="0.25">
      <c r="A130" s="171" t="s">
        <v>12</v>
      </c>
      <c r="B130" s="164" t="s">
        <v>252</v>
      </c>
      <c r="C130" s="163">
        <v>44676</v>
      </c>
      <c r="D130" s="164" t="s">
        <v>97</v>
      </c>
      <c r="E130" s="171" t="s">
        <v>253</v>
      </c>
      <c r="F130" s="161">
        <v>9542.2800000000007</v>
      </c>
      <c r="G130" s="172"/>
      <c r="H130" s="173" t="s">
        <v>53</v>
      </c>
      <c r="I130" s="174"/>
      <c r="J130" s="174"/>
      <c r="K130" s="174" t="s">
        <v>28</v>
      </c>
      <c r="L130" s="174"/>
      <c r="M130" s="168"/>
      <c r="N130" s="28"/>
    </row>
    <row r="131" spans="1:14" s="1" customFormat="1" x14ac:dyDescent="0.25">
      <c r="A131" s="168"/>
      <c r="B131" s="168"/>
      <c r="C131" s="168"/>
      <c r="D131" s="175" t="s">
        <v>333</v>
      </c>
      <c r="E131" s="168"/>
      <c r="F131" s="176">
        <f>SUM(F81:F130)</f>
        <v>1115701.71</v>
      </c>
      <c r="G131" s="200"/>
      <c r="H131" s="200"/>
      <c r="I131" s="170"/>
      <c r="J131" s="170"/>
      <c r="K131" s="170"/>
      <c r="L131" s="170"/>
      <c r="M131" s="170"/>
      <c r="N131" s="3"/>
    </row>
    <row r="132" spans="1:14" s="218" customFormat="1" ht="30" x14ac:dyDescent="0.25">
      <c r="A132" s="219" t="s">
        <v>12</v>
      </c>
      <c r="B132" s="160" t="s">
        <v>513</v>
      </c>
      <c r="C132" s="220">
        <v>44732</v>
      </c>
      <c r="D132" s="162" t="s">
        <v>514</v>
      </c>
      <c r="E132" s="160" t="s">
        <v>516</v>
      </c>
      <c r="F132" s="161">
        <v>14213.2</v>
      </c>
      <c r="G132" s="200"/>
      <c r="H132" s="173" t="s">
        <v>53</v>
      </c>
      <c r="I132" s="170"/>
      <c r="J132" s="170" t="s">
        <v>28</v>
      </c>
      <c r="K132" s="170"/>
      <c r="L132" s="170"/>
      <c r="M132" s="170"/>
      <c r="N132" s="182"/>
    </row>
    <row r="133" spans="1:14" s="225" customFormat="1" ht="30" x14ac:dyDescent="0.25">
      <c r="A133" s="45" t="s">
        <v>518</v>
      </c>
      <c r="B133" s="45" t="s">
        <v>519</v>
      </c>
      <c r="C133" s="222">
        <v>44735</v>
      </c>
      <c r="D133" s="162" t="s">
        <v>453</v>
      </c>
      <c r="E133" s="45" t="s">
        <v>520</v>
      </c>
      <c r="F133" s="42">
        <v>5135</v>
      </c>
      <c r="G133" s="223"/>
      <c r="H133" s="224" t="s">
        <v>53</v>
      </c>
      <c r="I133" s="18" t="s">
        <v>28</v>
      </c>
      <c r="J133" s="18"/>
      <c r="K133" s="18"/>
      <c r="L133" s="18"/>
      <c r="M133" s="18"/>
      <c r="N133" s="11"/>
    </row>
    <row r="134" spans="1:14" s="218" customFormat="1" ht="30" x14ac:dyDescent="0.25">
      <c r="A134" s="160" t="s">
        <v>521</v>
      </c>
      <c r="B134" s="160" t="s">
        <v>522</v>
      </c>
      <c r="C134" s="220">
        <v>44743</v>
      </c>
      <c r="D134" s="162" t="s">
        <v>453</v>
      </c>
      <c r="E134" s="160" t="s">
        <v>523</v>
      </c>
      <c r="F134" s="161">
        <v>5265</v>
      </c>
      <c r="G134" s="200"/>
      <c r="H134" s="173" t="s">
        <v>524</v>
      </c>
      <c r="I134" s="170" t="s">
        <v>28</v>
      </c>
      <c r="J134" s="170"/>
      <c r="K134" s="170"/>
      <c r="L134" s="170"/>
      <c r="M134" s="170"/>
      <c r="N134" s="182"/>
    </row>
    <row r="135" spans="1:14" s="218" customFormat="1" ht="45" x14ac:dyDescent="0.25">
      <c r="A135" s="160" t="s">
        <v>525</v>
      </c>
      <c r="B135" s="160">
        <v>328</v>
      </c>
      <c r="C135" s="220">
        <v>44743</v>
      </c>
      <c r="D135" s="162" t="s">
        <v>526</v>
      </c>
      <c r="E135" s="160" t="s">
        <v>626</v>
      </c>
      <c r="F135" s="161">
        <v>478324.8</v>
      </c>
      <c r="G135" s="200"/>
      <c r="H135" s="173" t="s">
        <v>53</v>
      </c>
      <c r="I135" s="170" t="s">
        <v>28</v>
      </c>
      <c r="J135" s="170"/>
      <c r="K135" s="170"/>
      <c r="L135" s="170"/>
      <c r="M135" s="170"/>
      <c r="N135" s="182"/>
    </row>
    <row r="136" spans="1:14" s="218" customFormat="1" ht="30" x14ac:dyDescent="0.25">
      <c r="A136" s="160" t="s">
        <v>527</v>
      </c>
      <c r="B136" s="160" t="s">
        <v>528</v>
      </c>
      <c r="C136" s="220">
        <v>44743</v>
      </c>
      <c r="D136" s="162" t="s">
        <v>529</v>
      </c>
      <c r="E136" s="160" t="s">
        <v>530</v>
      </c>
      <c r="F136" s="161">
        <v>4584</v>
      </c>
      <c r="G136" s="200"/>
      <c r="H136" s="173" t="s">
        <v>53</v>
      </c>
      <c r="I136" s="170" t="s">
        <v>28</v>
      </c>
      <c r="J136" s="170"/>
      <c r="K136" s="170"/>
      <c r="L136" s="170"/>
      <c r="M136" s="170"/>
      <c r="N136" s="182"/>
    </row>
    <row r="137" spans="1:14" s="218" customFormat="1" ht="30" x14ac:dyDescent="0.25">
      <c r="A137" s="160" t="s">
        <v>531</v>
      </c>
      <c r="B137" s="160" t="s">
        <v>532</v>
      </c>
      <c r="C137" s="220">
        <v>44743</v>
      </c>
      <c r="D137" s="162" t="s">
        <v>529</v>
      </c>
      <c r="E137" s="160" t="s">
        <v>530</v>
      </c>
      <c r="F137" s="161">
        <v>1528</v>
      </c>
      <c r="G137" s="200"/>
      <c r="H137" s="173" t="s">
        <v>53</v>
      </c>
      <c r="I137" s="170" t="s">
        <v>28</v>
      </c>
      <c r="J137" s="170"/>
      <c r="K137" s="170"/>
      <c r="L137" s="170"/>
      <c r="M137" s="170"/>
      <c r="N137" s="182"/>
    </row>
    <row r="138" spans="1:14" s="218" customFormat="1" ht="30" x14ac:dyDescent="0.25">
      <c r="A138" s="160" t="s">
        <v>533</v>
      </c>
      <c r="B138" s="160" t="s">
        <v>534</v>
      </c>
      <c r="C138" s="220">
        <v>44743</v>
      </c>
      <c r="D138" s="162" t="s">
        <v>529</v>
      </c>
      <c r="E138" s="160" t="s">
        <v>530</v>
      </c>
      <c r="F138" s="161">
        <v>4584</v>
      </c>
      <c r="G138" s="200"/>
      <c r="H138" s="173" t="s">
        <v>53</v>
      </c>
      <c r="I138" s="170" t="s">
        <v>28</v>
      </c>
      <c r="J138" s="170"/>
      <c r="K138" s="170"/>
      <c r="L138" s="170"/>
      <c r="M138" s="170"/>
      <c r="N138" s="182"/>
    </row>
    <row r="139" spans="1:14" s="218" customFormat="1" ht="45" x14ac:dyDescent="0.25">
      <c r="A139" s="160" t="s">
        <v>535</v>
      </c>
      <c r="B139" s="160">
        <v>2662476</v>
      </c>
      <c r="C139" s="220">
        <v>44743</v>
      </c>
      <c r="D139" s="162" t="s">
        <v>350</v>
      </c>
      <c r="E139" s="160" t="s">
        <v>536</v>
      </c>
      <c r="F139" s="161">
        <v>9618.26</v>
      </c>
      <c r="G139" s="200"/>
      <c r="H139" s="173" t="s">
        <v>53</v>
      </c>
      <c r="I139" s="170" t="s">
        <v>28</v>
      </c>
      <c r="J139" s="170"/>
      <c r="K139" s="170"/>
      <c r="L139" s="170"/>
      <c r="M139" s="170"/>
      <c r="N139" s="182"/>
    </row>
    <row r="140" spans="1:14" s="218" customFormat="1" ht="30" x14ac:dyDescent="0.25">
      <c r="A140" s="160" t="s">
        <v>624</v>
      </c>
      <c r="B140" s="160">
        <v>31624559</v>
      </c>
      <c r="C140" s="220">
        <v>44743</v>
      </c>
      <c r="D140" s="162" t="s">
        <v>410</v>
      </c>
      <c r="E140" s="160" t="s">
        <v>625</v>
      </c>
      <c r="F140" s="161">
        <v>4086</v>
      </c>
      <c r="G140" s="200"/>
      <c r="H140" s="173" t="s">
        <v>53</v>
      </c>
      <c r="I140" s="170" t="s">
        <v>28</v>
      </c>
      <c r="J140" s="170"/>
      <c r="K140" s="170"/>
      <c r="L140" s="170"/>
      <c r="M140" s="170"/>
      <c r="N140" s="182"/>
    </row>
    <row r="141" spans="1:14" s="218" customFormat="1" ht="45" x14ac:dyDescent="0.25">
      <c r="A141" s="160" t="s">
        <v>540</v>
      </c>
      <c r="B141" s="160">
        <v>1400003074</v>
      </c>
      <c r="C141" s="220">
        <v>44746</v>
      </c>
      <c r="D141" s="162" t="s">
        <v>541</v>
      </c>
      <c r="E141" s="160" t="s">
        <v>542</v>
      </c>
      <c r="F141" s="161">
        <v>37175.69</v>
      </c>
      <c r="G141" s="200"/>
      <c r="H141" s="173" t="s">
        <v>53</v>
      </c>
      <c r="I141" s="170" t="s">
        <v>28</v>
      </c>
      <c r="J141" s="170"/>
      <c r="K141" s="170"/>
      <c r="L141" s="170"/>
      <c r="M141" s="170"/>
      <c r="N141" s="182"/>
    </row>
    <row r="142" spans="1:14" s="218" customFormat="1" ht="45" x14ac:dyDescent="0.25">
      <c r="A142" s="160" t="s">
        <v>341</v>
      </c>
      <c r="B142" s="160">
        <v>133</v>
      </c>
      <c r="C142" s="220">
        <v>44747</v>
      </c>
      <c r="D142" s="162" t="s">
        <v>546</v>
      </c>
      <c r="E142" s="160" t="s">
        <v>547</v>
      </c>
      <c r="F142" s="161">
        <v>170564.55</v>
      </c>
      <c r="G142" s="200"/>
      <c r="H142" s="173" t="s">
        <v>53</v>
      </c>
      <c r="I142" s="170" t="s">
        <v>28</v>
      </c>
      <c r="J142" s="170"/>
      <c r="K142" s="170"/>
      <c r="L142" s="170"/>
      <c r="M142" s="170"/>
      <c r="N142" s="182"/>
    </row>
    <row r="143" spans="1:14" s="218" customFormat="1" ht="30" x14ac:dyDescent="0.25">
      <c r="A143" s="160" t="s">
        <v>553</v>
      </c>
      <c r="B143" s="160" t="s">
        <v>554</v>
      </c>
      <c r="C143" s="220">
        <v>44747</v>
      </c>
      <c r="D143" s="162" t="s">
        <v>551</v>
      </c>
      <c r="E143" s="160" t="s">
        <v>552</v>
      </c>
      <c r="F143" s="161">
        <v>2725.77</v>
      </c>
      <c r="G143" s="200"/>
      <c r="H143" s="173" t="s">
        <v>53</v>
      </c>
      <c r="I143" s="170" t="s">
        <v>28</v>
      </c>
      <c r="J143" s="170"/>
      <c r="K143" s="170"/>
      <c r="L143" s="170"/>
      <c r="M143" s="170"/>
      <c r="N143" s="182"/>
    </row>
    <row r="144" spans="1:14" s="218" customFormat="1" ht="45" x14ac:dyDescent="0.25">
      <c r="A144" s="160" t="s">
        <v>555</v>
      </c>
      <c r="B144" s="221">
        <v>105</v>
      </c>
      <c r="C144" s="220">
        <v>44748</v>
      </c>
      <c r="D144" s="162" t="s">
        <v>433</v>
      </c>
      <c r="E144" s="160" t="s">
        <v>556</v>
      </c>
      <c r="F144" s="161">
        <v>20937.740000000002</v>
      </c>
      <c r="G144" s="200"/>
      <c r="H144" s="173" t="s">
        <v>53</v>
      </c>
      <c r="I144" s="170" t="s">
        <v>28</v>
      </c>
      <c r="J144" s="170"/>
      <c r="K144" s="170"/>
      <c r="L144" s="170"/>
      <c r="M144" s="170"/>
      <c r="N144" s="182"/>
    </row>
    <row r="145" spans="1:14" s="218" customFormat="1" ht="45" x14ac:dyDescent="0.25">
      <c r="A145" s="160" t="s">
        <v>12</v>
      </c>
      <c r="B145" s="160" t="s">
        <v>559</v>
      </c>
      <c r="C145" s="220">
        <v>44748</v>
      </c>
      <c r="D145" s="162" t="s">
        <v>97</v>
      </c>
      <c r="E145" s="160" t="s">
        <v>560</v>
      </c>
      <c r="F145" s="161">
        <v>4314.0600000000004</v>
      </c>
      <c r="G145" s="200"/>
      <c r="H145" s="173" t="s">
        <v>53</v>
      </c>
      <c r="I145" s="170"/>
      <c r="J145" s="170" t="s">
        <v>28</v>
      </c>
      <c r="K145" s="170"/>
      <c r="L145" s="170"/>
      <c r="M145" s="170"/>
      <c r="N145" s="182"/>
    </row>
    <row r="146" spans="1:14" s="218" customFormat="1" ht="51" customHeight="1" x14ac:dyDescent="0.25">
      <c r="A146" s="160" t="s">
        <v>12</v>
      </c>
      <c r="B146" s="160" t="s">
        <v>561</v>
      </c>
      <c r="C146" s="220">
        <v>44748</v>
      </c>
      <c r="D146" s="162" t="s">
        <v>97</v>
      </c>
      <c r="E146" s="160" t="s">
        <v>562</v>
      </c>
      <c r="F146" s="161">
        <v>3635.98</v>
      </c>
      <c r="G146" s="200"/>
      <c r="H146" s="173" t="s">
        <v>53</v>
      </c>
      <c r="I146" s="170"/>
      <c r="J146" s="170" t="s">
        <v>28</v>
      </c>
      <c r="K146" s="170"/>
      <c r="L146" s="170"/>
      <c r="M146" s="170"/>
      <c r="N146" s="182"/>
    </row>
    <row r="147" spans="1:14" s="218" customFormat="1" ht="30" x14ac:dyDescent="0.25">
      <c r="A147" s="160" t="s">
        <v>563</v>
      </c>
      <c r="B147" s="160">
        <v>19215</v>
      </c>
      <c r="C147" s="220">
        <v>44748</v>
      </c>
      <c r="D147" s="162" t="s">
        <v>439</v>
      </c>
      <c r="E147" s="160" t="s">
        <v>564</v>
      </c>
      <c r="F147" s="161">
        <v>9278.23</v>
      </c>
      <c r="G147" s="200"/>
      <c r="H147" s="173" t="s">
        <v>53</v>
      </c>
      <c r="I147" s="170" t="s">
        <v>28</v>
      </c>
      <c r="J147" s="170"/>
      <c r="K147" s="170"/>
      <c r="L147" s="170"/>
      <c r="M147" s="170"/>
      <c r="N147" s="182"/>
    </row>
    <row r="148" spans="1:14" s="218" customFormat="1" ht="30" x14ac:dyDescent="0.25">
      <c r="A148" s="160" t="s">
        <v>565</v>
      </c>
      <c r="B148" s="160">
        <v>454</v>
      </c>
      <c r="C148" s="220">
        <v>44749</v>
      </c>
      <c r="D148" s="162" t="s">
        <v>566</v>
      </c>
      <c r="E148" s="160" t="s">
        <v>567</v>
      </c>
      <c r="F148" s="161">
        <v>405802</v>
      </c>
      <c r="G148" s="200"/>
      <c r="H148" s="173" t="s">
        <v>53</v>
      </c>
      <c r="I148" s="170"/>
      <c r="J148" s="170" t="s">
        <v>28</v>
      </c>
      <c r="K148" s="170"/>
      <c r="L148" s="170"/>
      <c r="M148" s="170"/>
      <c r="N148" s="182"/>
    </row>
    <row r="149" spans="1:14" s="218" customFormat="1" ht="30" x14ac:dyDescent="0.25">
      <c r="A149" s="160" t="s">
        <v>568</v>
      </c>
      <c r="B149" s="160" t="s">
        <v>569</v>
      </c>
      <c r="C149" s="220">
        <v>44749</v>
      </c>
      <c r="D149" s="162" t="s">
        <v>453</v>
      </c>
      <c r="E149" s="160" t="s">
        <v>570</v>
      </c>
      <c r="F149" s="161">
        <v>3185</v>
      </c>
      <c r="G149" s="200"/>
      <c r="H149" s="173" t="s">
        <v>53</v>
      </c>
      <c r="I149" s="170" t="s">
        <v>28</v>
      </c>
      <c r="J149" s="170"/>
      <c r="K149" s="170"/>
      <c r="L149" s="170"/>
      <c r="M149" s="170"/>
      <c r="N149" s="182"/>
    </row>
    <row r="150" spans="1:14" s="218" customFormat="1" ht="30" x14ac:dyDescent="0.25">
      <c r="A150" s="160" t="s">
        <v>12</v>
      </c>
      <c r="B150" s="160" t="s">
        <v>571</v>
      </c>
      <c r="C150" s="220">
        <v>44750</v>
      </c>
      <c r="D150" s="162" t="s">
        <v>572</v>
      </c>
      <c r="E150" s="160" t="s">
        <v>573</v>
      </c>
      <c r="F150" s="161">
        <v>6598.98</v>
      </c>
      <c r="G150" s="200"/>
      <c r="H150" s="173" t="s">
        <v>53</v>
      </c>
      <c r="I150" s="170"/>
      <c r="J150" s="170" t="s">
        <v>28</v>
      </c>
      <c r="K150" s="170"/>
      <c r="L150" s="170"/>
      <c r="M150" s="170"/>
      <c r="N150" s="182"/>
    </row>
    <row r="151" spans="1:14" s="218" customFormat="1" ht="30" x14ac:dyDescent="0.25">
      <c r="A151" s="160" t="s">
        <v>12</v>
      </c>
      <c r="B151" s="160" t="s">
        <v>574</v>
      </c>
      <c r="C151" s="220">
        <v>44750</v>
      </c>
      <c r="D151" s="162" t="s">
        <v>572</v>
      </c>
      <c r="E151" s="160" t="s">
        <v>575</v>
      </c>
      <c r="F151" s="161">
        <v>22000</v>
      </c>
      <c r="G151" s="200"/>
      <c r="H151" s="173" t="s">
        <v>53</v>
      </c>
      <c r="I151" s="170"/>
      <c r="J151" s="170" t="s">
        <v>28</v>
      </c>
      <c r="K151" s="170"/>
      <c r="L151" s="170"/>
      <c r="M151" s="170"/>
      <c r="N151" s="182"/>
    </row>
    <row r="152" spans="1:14" s="218" customFormat="1" ht="30" x14ac:dyDescent="0.25">
      <c r="A152" s="160" t="s">
        <v>299</v>
      </c>
      <c r="B152" s="160">
        <v>24234</v>
      </c>
      <c r="C152" s="220">
        <v>44750</v>
      </c>
      <c r="D152" s="162" t="s">
        <v>681</v>
      </c>
      <c r="E152" s="160" t="s">
        <v>682</v>
      </c>
      <c r="F152" s="161">
        <v>533739.56000000006</v>
      </c>
      <c r="G152" s="200"/>
      <c r="H152" s="173" t="s">
        <v>53</v>
      </c>
      <c r="I152" s="170" t="s">
        <v>28</v>
      </c>
      <c r="J152" s="170"/>
      <c r="K152" s="170"/>
      <c r="L152" s="170"/>
      <c r="M152" s="170"/>
      <c r="N152" s="182"/>
    </row>
    <row r="153" spans="1:14" s="218" customFormat="1" ht="45" x14ac:dyDescent="0.25">
      <c r="A153" s="160" t="s">
        <v>579</v>
      </c>
      <c r="B153" s="160">
        <v>317</v>
      </c>
      <c r="C153" s="220">
        <v>44753</v>
      </c>
      <c r="D153" s="162" t="s">
        <v>580</v>
      </c>
      <c r="E153" s="160" t="s">
        <v>581</v>
      </c>
      <c r="F153" s="161">
        <v>18725.13</v>
      </c>
      <c r="G153" s="200"/>
      <c r="H153" s="173" t="s">
        <v>53</v>
      </c>
      <c r="I153" s="170" t="s">
        <v>28</v>
      </c>
      <c r="J153" s="170"/>
      <c r="K153" s="170"/>
      <c r="L153" s="170"/>
      <c r="M153" s="170"/>
      <c r="N153" s="182"/>
    </row>
    <row r="154" spans="1:14" s="218" customFormat="1" ht="30" x14ac:dyDescent="0.25">
      <c r="A154" s="160" t="s">
        <v>12</v>
      </c>
      <c r="B154" s="160" t="s">
        <v>582</v>
      </c>
      <c r="C154" s="220">
        <v>44754</v>
      </c>
      <c r="D154" s="162" t="s">
        <v>583</v>
      </c>
      <c r="E154" s="160" t="s">
        <v>584</v>
      </c>
      <c r="F154" s="161">
        <v>144900</v>
      </c>
      <c r="G154" s="200"/>
      <c r="H154" s="173" t="s">
        <v>53</v>
      </c>
      <c r="I154" s="170"/>
      <c r="J154" s="170" t="s">
        <v>28</v>
      </c>
      <c r="K154" s="170"/>
      <c r="L154" s="170"/>
      <c r="M154" s="170"/>
      <c r="N154" s="182"/>
    </row>
    <row r="155" spans="1:14" s="218" customFormat="1" ht="30" x14ac:dyDescent="0.25">
      <c r="A155" s="160" t="s">
        <v>12</v>
      </c>
      <c r="B155" s="160" t="s">
        <v>585</v>
      </c>
      <c r="C155" s="220">
        <v>44754</v>
      </c>
      <c r="D155" s="162" t="s">
        <v>583</v>
      </c>
      <c r="E155" s="160" t="s">
        <v>586</v>
      </c>
      <c r="F155" s="161">
        <v>33433.32</v>
      </c>
      <c r="G155" s="200"/>
      <c r="H155" s="173" t="s">
        <v>53</v>
      </c>
      <c r="I155" s="170"/>
      <c r="J155" s="170" t="s">
        <v>28</v>
      </c>
      <c r="K155" s="170"/>
      <c r="L155" s="170"/>
      <c r="M155" s="170"/>
      <c r="N155" s="182"/>
    </row>
    <row r="156" spans="1:14" s="218" customFormat="1" ht="45" x14ac:dyDescent="0.25">
      <c r="A156" s="160" t="s">
        <v>587</v>
      </c>
      <c r="B156" s="160">
        <v>6623</v>
      </c>
      <c r="C156" s="220">
        <v>44755</v>
      </c>
      <c r="D156" s="162" t="s">
        <v>538</v>
      </c>
      <c r="E156" s="160" t="s">
        <v>588</v>
      </c>
      <c r="F156" s="161">
        <v>209450</v>
      </c>
      <c r="G156" s="200"/>
      <c r="H156" s="173" t="s">
        <v>53</v>
      </c>
      <c r="I156" s="170" t="s">
        <v>28</v>
      </c>
      <c r="J156" s="170"/>
      <c r="K156" s="170"/>
      <c r="L156" s="170"/>
      <c r="M156" s="170"/>
      <c r="N156" s="182"/>
    </row>
    <row r="157" spans="1:14" s="218" customFormat="1" ht="30" x14ac:dyDescent="0.25">
      <c r="A157" s="160" t="s">
        <v>589</v>
      </c>
      <c r="B157" s="220" t="s">
        <v>590</v>
      </c>
      <c r="C157" s="220">
        <v>44756</v>
      </c>
      <c r="D157" s="162" t="s">
        <v>453</v>
      </c>
      <c r="E157" s="160" t="s">
        <v>591</v>
      </c>
      <c r="F157" s="161">
        <v>4745</v>
      </c>
      <c r="G157" s="200"/>
      <c r="H157" s="173" t="s">
        <v>53</v>
      </c>
      <c r="I157" s="170" t="s">
        <v>28</v>
      </c>
      <c r="J157" s="170"/>
      <c r="K157" s="170"/>
      <c r="L157" s="170"/>
      <c r="M157" s="170"/>
      <c r="N157" s="182"/>
    </row>
    <row r="158" spans="1:14" s="218" customFormat="1" ht="54" customHeight="1" x14ac:dyDescent="0.25">
      <c r="A158" s="160" t="s">
        <v>592</v>
      </c>
      <c r="B158" s="160">
        <v>355</v>
      </c>
      <c r="C158" s="220">
        <v>44757</v>
      </c>
      <c r="D158" s="162" t="s">
        <v>370</v>
      </c>
      <c r="E158" s="160" t="s">
        <v>627</v>
      </c>
      <c r="F158" s="161">
        <v>77933.100000000006</v>
      </c>
      <c r="G158" s="200"/>
      <c r="H158" s="173" t="s">
        <v>53</v>
      </c>
      <c r="I158" s="170" t="s">
        <v>28</v>
      </c>
      <c r="J158" s="170"/>
      <c r="K158" s="170"/>
      <c r="L158" s="170"/>
      <c r="M158" s="170"/>
      <c r="N158" s="182"/>
    </row>
    <row r="159" spans="1:14" s="218" customFormat="1" ht="36.75" customHeight="1" x14ac:dyDescent="0.25">
      <c r="A159" s="160" t="s">
        <v>341</v>
      </c>
      <c r="B159" s="160">
        <v>356</v>
      </c>
      <c r="C159" s="220">
        <v>44757</v>
      </c>
      <c r="D159" s="162" t="s">
        <v>370</v>
      </c>
      <c r="E159" s="160" t="s">
        <v>593</v>
      </c>
      <c r="F159" s="161">
        <v>32085</v>
      </c>
      <c r="G159" s="200"/>
      <c r="H159" s="173" t="s">
        <v>53</v>
      </c>
      <c r="I159" s="170" t="s">
        <v>28</v>
      </c>
      <c r="J159" s="170"/>
      <c r="K159" s="170"/>
      <c r="L159" s="170"/>
      <c r="M159" s="170"/>
      <c r="N159" s="182"/>
    </row>
    <row r="160" spans="1:14" s="218" customFormat="1" ht="31.5" customHeight="1" x14ac:dyDescent="0.25">
      <c r="A160" s="160" t="s">
        <v>594</v>
      </c>
      <c r="B160" s="160">
        <v>586</v>
      </c>
      <c r="C160" s="220">
        <v>44760</v>
      </c>
      <c r="D160" s="162" t="s">
        <v>595</v>
      </c>
      <c r="E160" s="160" t="s">
        <v>596</v>
      </c>
      <c r="F160" s="161">
        <v>171088.2</v>
      </c>
      <c r="G160" s="200"/>
      <c r="H160" s="173" t="s">
        <v>53</v>
      </c>
      <c r="I160" s="170" t="s">
        <v>28</v>
      </c>
      <c r="J160" s="170"/>
      <c r="K160" s="170"/>
      <c r="L160" s="170"/>
      <c r="M160" s="170"/>
      <c r="N160" s="182"/>
    </row>
    <row r="161" spans="1:14" s="218" customFormat="1" ht="30" x14ac:dyDescent="0.25">
      <c r="A161" s="160" t="s">
        <v>597</v>
      </c>
      <c r="B161" s="160">
        <v>146</v>
      </c>
      <c r="C161" s="220">
        <v>44760</v>
      </c>
      <c r="D161" s="162" t="s">
        <v>598</v>
      </c>
      <c r="E161" s="160" t="s">
        <v>599</v>
      </c>
      <c r="F161" s="161">
        <v>128690.8</v>
      </c>
      <c r="G161" s="200"/>
      <c r="H161" s="173" t="s">
        <v>53</v>
      </c>
      <c r="I161" s="170" t="s">
        <v>28</v>
      </c>
      <c r="J161" s="170"/>
      <c r="K161" s="170"/>
      <c r="L161" s="170"/>
      <c r="M161" s="170"/>
      <c r="N161" s="182"/>
    </row>
    <row r="162" spans="1:14" s="218" customFormat="1" ht="45" x14ac:dyDescent="0.25">
      <c r="A162" s="160" t="s">
        <v>600</v>
      </c>
      <c r="B162" s="160">
        <v>318</v>
      </c>
      <c r="C162" s="220">
        <v>44760</v>
      </c>
      <c r="D162" s="162" t="s">
        <v>580</v>
      </c>
      <c r="E162" s="160" t="s">
        <v>628</v>
      </c>
      <c r="F162" s="161">
        <v>88373.26</v>
      </c>
      <c r="G162" s="200"/>
      <c r="H162" s="173" t="s">
        <v>53</v>
      </c>
      <c r="I162" s="170" t="s">
        <v>28</v>
      </c>
      <c r="J162" s="170"/>
      <c r="K162" s="170"/>
      <c r="L162" s="170"/>
      <c r="M162" s="170"/>
      <c r="N162" s="182"/>
    </row>
    <row r="163" spans="1:14" s="218" customFormat="1" ht="30" x14ac:dyDescent="0.25">
      <c r="A163" s="160" t="s">
        <v>668</v>
      </c>
      <c r="B163" s="160" t="s">
        <v>669</v>
      </c>
      <c r="C163" s="220">
        <v>44760</v>
      </c>
      <c r="D163" s="162" t="s">
        <v>453</v>
      </c>
      <c r="E163" s="160" t="s">
        <v>670</v>
      </c>
      <c r="F163" s="161">
        <v>1690</v>
      </c>
      <c r="G163" s="200"/>
      <c r="H163" s="173" t="s">
        <v>53</v>
      </c>
      <c r="I163" s="170" t="s">
        <v>28</v>
      </c>
      <c r="J163" s="170"/>
      <c r="K163" s="170"/>
      <c r="L163" s="170"/>
      <c r="M163" s="170"/>
      <c r="N163" s="182"/>
    </row>
    <row r="164" spans="1:14" s="218" customFormat="1" ht="30" x14ac:dyDescent="0.25">
      <c r="A164" s="160" t="s">
        <v>601</v>
      </c>
      <c r="B164" s="160">
        <v>92</v>
      </c>
      <c r="C164" s="220">
        <v>44761</v>
      </c>
      <c r="D164" s="162" t="s">
        <v>602</v>
      </c>
      <c r="E164" s="160" t="s">
        <v>603</v>
      </c>
      <c r="F164" s="161">
        <v>19100.07</v>
      </c>
      <c r="G164" s="200"/>
      <c r="H164" s="173" t="s">
        <v>53</v>
      </c>
      <c r="I164" s="170" t="s">
        <v>28</v>
      </c>
      <c r="J164" s="170"/>
      <c r="K164" s="170"/>
      <c r="L164" s="170"/>
      <c r="M164" s="170"/>
      <c r="N164" s="182"/>
    </row>
    <row r="165" spans="1:14" s="225" customFormat="1" ht="45" x14ac:dyDescent="0.25">
      <c r="A165" s="45" t="s">
        <v>607</v>
      </c>
      <c r="B165" s="45">
        <v>1148</v>
      </c>
      <c r="C165" s="222">
        <v>44761</v>
      </c>
      <c r="D165" s="43" t="s">
        <v>604</v>
      </c>
      <c r="E165" s="45" t="s">
        <v>605</v>
      </c>
      <c r="F165" s="42">
        <v>17346</v>
      </c>
      <c r="G165" s="223"/>
      <c r="H165" s="224" t="s">
        <v>53</v>
      </c>
      <c r="I165" s="18" t="s">
        <v>28</v>
      </c>
      <c r="J165" s="18"/>
      <c r="K165" s="18"/>
      <c r="L165" s="18"/>
      <c r="M165" s="18"/>
      <c r="N165" s="11"/>
    </row>
    <row r="166" spans="1:14" s="218" customFormat="1" ht="30" x14ac:dyDescent="0.25">
      <c r="A166" s="160" t="s">
        <v>606</v>
      </c>
      <c r="B166" s="160">
        <v>6633</v>
      </c>
      <c r="C166" s="220">
        <v>44761</v>
      </c>
      <c r="D166" s="162" t="s">
        <v>538</v>
      </c>
      <c r="E166" s="160" t="s">
        <v>599</v>
      </c>
      <c r="F166" s="161">
        <v>27199</v>
      </c>
      <c r="G166" s="200"/>
      <c r="H166" s="173" t="s">
        <v>53</v>
      </c>
      <c r="I166" s="170" t="s">
        <v>28</v>
      </c>
      <c r="J166" s="170"/>
      <c r="K166" s="170"/>
      <c r="L166" s="170"/>
      <c r="M166" s="170"/>
      <c r="N166" s="182"/>
    </row>
    <row r="167" spans="1:14" s="218" customFormat="1" ht="30" x14ac:dyDescent="0.25">
      <c r="A167" s="160" t="s">
        <v>608</v>
      </c>
      <c r="B167" s="160" t="s">
        <v>609</v>
      </c>
      <c r="C167" s="220">
        <v>44761</v>
      </c>
      <c r="D167" s="162" t="s">
        <v>551</v>
      </c>
      <c r="E167" s="160" t="s">
        <v>610</v>
      </c>
      <c r="F167" s="161">
        <v>17899.919999999998</v>
      </c>
      <c r="G167" s="200"/>
      <c r="H167" s="173" t="s">
        <v>53</v>
      </c>
      <c r="I167" s="170" t="s">
        <v>28</v>
      </c>
      <c r="J167" s="170"/>
      <c r="K167" s="170"/>
      <c r="L167" s="170"/>
      <c r="M167" s="170"/>
      <c r="N167" s="182"/>
    </row>
    <row r="168" spans="1:14" s="218" customFormat="1" ht="30" x14ac:dyDescent="0.25">
      <c r="A168" s="160" t="s">
        <v>12</v>
      </c>
      <c r="B168" s="160" t="s">
        <v>611</v>
      </c>
      <c r="C168" s="220">
        <v>44761</v>
      </c>
      <c r="D168" s="162" t="s">
        <v>612</v>
      </c>
      <c r="E168" s="160" t="s">
        <v>613</v>
      </c>
      <c r="F168" s="161">
        <v>4568.63</v>
      </c>
      <c r="G168" s="200"/>
      <c r="H168" s="173" t="s">
        <v>53</v>
      </c>
      <c r="I168" s="170" t="s">
        <v>28</v>
      </c>
      <c r="J168" s="170"/>
      <c r="K168" s="170"/>
      <c r="L168" s="170"/>
      <c r="M168" s="170"/>
      <c r="N168" s="182"/>
    </row>
    <row r="169" spans="1:14" s="218" customFormat="1" ht="30" x14ac:dyDescent="0.25">
      <c r="A169" s="160" t="s">
        <v>614</v>
      </c>
      <c r="B169" s="160">
        <v>211</v>
      </c>
      <c r="C169" s="220">
        <v>44761</v>
      </c>
      <c r="D169" s="162" t="s">
        <v>615</v>
      </c>
      <c r="E169" s="160" t="s">
        <v>616</v>
      </c>
      <c r="F169" s="161">
        <v>21932.28</v>
      </c>
      <c r="G169" s="200"/>
      <c r="H169" s="173" t="s">
        <v>53</v>
      </c>
      <c r="I169" s="170" t="s">
        <v>28</v>
      </c>
      <c r="J169" s="170"/>
      <c r="K169" s="170"/>
      <c r="L169" s="170"/>
      <c r="M169" s="170"/>
      <c r="N169" s="182"/>
    </row>
    <row r="170" spans="1:14" s="218" customFormat="1" ht="45" x14ac:dyDescent="0.25">
      <c r="A170" s="160" t="s">
        <v>629</v>
      </c>
      <c r="B170" s="160">
        <v>68271</v>
      </c>
      <c r="C170" s="220">
        <v>44761</v>
      </c>
      <c r="D170" s="162" t="s">
        <v>517</v>
      </c>
      <c r="E170" s="160" t="s">
        <v>630</v>
      </c>
      <c r="F170" s="161">
        <v>8443</v>
      </c>
      <c r="G170" s="200"/>
      <c r="H170" s="173" t="s">
        <v>53</v>
      </c>
      <c r="I170" s="170" t="s">
        <v>28</v>
      </c>
      <c r="J170" s="170"/>
      <c r="K170" s="170"/>
      <c r="L170" s="170"/>
      <c r="M170" s="170"/>
      <c r="N170" s="182"/>
    </row>
    <row r="171" spans="1:14" s="218" customFormat="1" ht="30" x14ac:dyDescent="0.25">
      <c r="A171" s="160" t="s">
        <v>677</v>
      </c>
      <c r="B171" s="160">
        <v>455</v>
      </c>
      <c r="C171" s="220">
        <v>44762</v>
      </c>
      <c r="D171" s="162" t="s">
        <v>566</v>
      </c>
      <c r="E171" s="160" t="s">
        <v>678</v>
      </c>
      <c r="F171" s="161">
        <v>12342.8</v>
      </c>
      <c r="G171" s="200"/>
      <c r="H171" s="173" t="s">
        <v>53</v>
      </c>
      <c r="I171" s="170" t="s">
        <v>28</v>
      </c>
      <c r="J171" s="170"/>
      <c r="K171" s="170"/>
      <c r="L171" s="170"/>
      <c r="M171" s="170"/>
      <c r="N171" s="182"/>
    </row>
    <row r="172" spans="1:14" s="218" customFormat="1" ht="30" x14ac:dyDescent="0.25">
      <c r="A172" s="160" t="s">
        <v>12</v>
      </c>
      <c r="B172" s="160" t="s">
        <v>631</v>
      </c>
      <c r="C172" s="220">
        <v>44763</v>
      </c>
      <c r="D172" s="162" t="s">
        <v>632</v>
      </c>
      <c r="E172" s="160" t="s">
        <v>633</v>
      </c>
      <c r="F172" s="161">
        <v>1500</v>
      </c>
      <c r="G172" s="200"/>
      <c r="H172" s="173" t="s">
        <v>53</v>
      </c>
      <c r="I172" s="170" t="s">
        <v>28</v>
      </c>
      <c r="J172" s="170"/>
      <c r="K172" s="170"/>
      <c r="L172" s="170"/>
      <c r="M172" s="170"/>
      <c r="N172" s="182"/>
    </row>
    <row r="173" spans="1:14" s="218" customFormat="1" ht="30" x14ac:dyDescent="0.25">
      <c r="A173" s="160" t="s">
        <v>671</v>
      </c>
      <c r="B173" s="160" t="s">
        <v>672</v>
      </c>
      <c r="C173" s="220">
        <v>44763</v>
      </c>
      <c r="D173" s="162" t="s">
        <v>453</v>
      </c>
      <c r="E173" s="160" t="s">
        <v>673</v>
      </c>
      <c r="F173" s="161">
        <v>3965</v>
      </c>
      <c r="G173" s="200"/>
      <c r="H173" s="173" t="s">
        <v>53</v>
      </c>
      <c r="I173" s="170" t="s">
        <v>28</v>
      </c>
      <c r="J173" s="170"/>
      <c r="K173" s="170"/>
      <c r="L173" s="170"/>
      <c r="M173" s="170"/>
      <c r="N173" s="182"/>
    </row>
    <row r="174" spans="1:14" s="218" customFormat="1" ht="30" x14ac:dyDescent="0.25">
      <c r="A174" s="160" t="s">
        <v>12</v>
      </c>
      <c r="B174" s="160" t="s">
        <v>634</v>
      </c>
      <c r="C174" s="220">
        <v>44767</v>
      </c>
      <c r="D174" s="162" t="s">
        <v>635</v>
      </c>
      <c r="E174" s="160" t="s">
        <v>636</v>
      </c>
      <c r="F174" s="161">
        <v>4800</v>
      </c>
      <c r="G174" s="200"/>
      <c r="H174" s="173" t="s">
        <v>53</v>
      </c>
      <c r="I174" s="170" t="s">
        <v>28</v>
      </c>
      <c r="J174" s="170"/>
      <c r="K174" s="170"/>
      <c r="L174" s="170"/>
      <c r="M174" s="170"/>
      <c r="N174" s="182"/>
    </row>
    <row r="175" spans="1:14" s="218" customFormat="1" ht="30" x14ac:dyDescent="0.25">
      <c r="A175" s="160" t="s">
        <v>12</v>
      </c>
      <c r="B175" s="160" t="s">
        <v>637</v>
      </c>
      <c r="C175" s="220">
        <v>44767</v>
      </c>
      <c r="D175" s="162" t="s">
        <v>638</v>
      </c>
      <c r="E175" s="160" t="s">
        <v>639</v>
      </c>
      <c r="F175" s="161">
        <v>2400</v>
      </c>
      <c r="G175" s="200"/>
      <c r="H175" s="173" t="s">
        <v>53</v>
      </c>
      <c r="I175" s="170" t="s">
        <v>28</v>
      </c>
      <c r="J175" s="170"/>
      <c r="K175" s="170"/>
      <c r="L175" s="170"/>
      <c r="M175" s="170"/>
      <c r="N175" s="182"/>
    </row>
    <row r="176" spans="1:14" s="218" customFormat="1" ht="45" x14ac:dyDescent="0.25">
      <c r="A176" s="160" t="s">
        <v>369</v>
      </c>
      <c r="B176" s="160" t="s">
        <v>640</v>
      </c>
      <c r="C176" s="220">
        <v>44767</v>
      </c>
      <c r="D176" s="162" t="s">
        <v>641</v>
      </c>
      <c r="E176" s="160" t="s">
        <v>642</v>
      </c>
      <c r="F176" s="161">
        <v>100300</v>
      </c>
      <c r="G176" s="200"/>
      <c r="H176" s="173" t="s">
        <v>53</v>
      </c>
      <c r="I176" s="170" t="s">
        <v>28</v>
      </c>
      <c r="J176" s="170"/>
      <c r="K176" s="170"/>
      <c r="L176" s="170"/>
      <c r="M176" s="170"/>
      <c r="N176" s="182"/>
    </row>
    <row r="177" spans="1:14" s="218" customFormat="1" ht="30" x14ac:dyDescent="0.25">
      <c r="A177" s="160" t="s">
        <v>617</v>
      </c>
      <c r="B177" s="160">
        <v>158</v>
      </c>
      <c r="C177" s="220">
        <v>44767</v>
      </c>
      <c r="D177" s="162" t="s">
        <v>618</v>
      </c>
      <c r="E177" s="160" t="s">
        <v>619</v>
      </c>
      <c r="F177" s="161">
        <v>6670.74</v>
      </c>
      <c r="G177" s="200"/>
      <c r="H177" s="173" t="s">
        <v>53</v>
      </c>
      <c r="I177" s="170" t="s">
        <v>28</v>
      </c>
      <c r="J177" s="170"/>
      <c r="K177" s="170"/>
      <c r="L177" s="170"/>
      <c r="M177" s="170"/>
      <c r="N177" s="182"/>
    </row>
    <row r="178" spans="1:14" s="218" customFormat="1" ht="45" x14ac:dyDescent="0.25">
      <c r="A178" s="160" t="s">
        <v>650</v>
      </c>
      <c r="B178" s="160" t="s">
        <v>651</v>
      </c>
      <c r="C178" s="220">
        <v>44767</v>
      </c>
      <c r="D178" s="162" t="s">
        <v>652</v>
      </c>
      <c r="E178" s="160" t="s">
        <v>653</v>
      </c>
      <c r="F178" s="161">
        <v>5310</v>
      </c>
      <c r="G178" s="200"/>
      <c r="H178" s="173" t="s">
        <v>53</v>
      </c>
      <c r="I178" s="170" t="s">
        <v>28</v>
      </c>
      <c r="J178" s="170"/>
      <c r="K178" s="170"/>
      <c r="L178" s="170"/>
      <c r="M178" s="170"/>
      <c r="N178" s="182"/>
    </row>
    <row r="179" spans="1:14" s="218" customFormat="1" ht="45" x14ac:dyDescent="0.25">
      <c r="A179" s="160" t="s">
        <v>654</v>
      </c>
      <c r="B179" s="160">
        <v>331</v>
      </c>
      <c r="C179" s="220">
        <v>44768</v>
      </c>
      <c r="D179" s="162" t="s">
        <v>526</v>
      </c>
      <c r="E179" s="160" t="s">
        <v>655</v>
      </c>
      <c r="F179" s="161">
        <v>67947.23</v>
      </c>
      <c r="G179" s="200"/>
      <c r="H179" s="173" t="s">
        <v>53</v>
      </c>
      <c r="I179" s="170" t="s">
        <v>28</v>
      </c>
      <c r="J179" s="170"/>
      <c r="K179" s="170"/>
      <c r="L179" s="170"/>
      <c r="M179" s="170"/>
      <c r="N179" s="182"/>
    </row>
    <row r="180" spans="1:14" s="218" customFormat="1" ht="45" x14ac:dyDescent="0.25">
      <c r="A180" s="160" t="s">
        <v>643</v>
      </c>
      <c r="B180" s="160">
        <v>57</v>
      </c>
      <c r="C180" s="220">
        <v>44770</v>
      </c>
      <c r="D180" s="162" t="s">
        <v>158</v>
      </c>
      <c r="E180" s="160" t="s">
        <v>644</v>
      </c>
      <c r="F180" s="161">
        <v>11628.12</v>
      </c>
      <c r="G180" s="200"/>
      <c r="H180" s="173" t="s">
        <v>53</v>
      </c>
      <c r="I180" s="170" t="s">
        <v>28</v>
      </c>
      <c r="J180" s="170"/>
      <c r="K180" s="170"/>
      <c r="L180" s="170"/>
      <c r="M180" s="170"/>
      <c r="N180" s="182"/>
    </row>
    <row r="181" spans="1:14" s="218" customFormat="1" ht="30" x14ac:dyDescent="0.25">
      <c r="A181" s="160" t="s">
        <v>656</v>
      </c>
      <c r="B181" s="160">
        <v>165</v>
      </c>
      <c r="C181" s="220">
        <v>44770</v>
      </c>
      <c r="D181" s="162" t="s">
        <v>158</v>
      </c>
      <c r="E181" s="160" t="s">
        <v>657</v>
      </c>
      <c r="F181" s="161">
        <v>61742.239999999998</v>
      </c>
      <c r="G181" s="200"/>
      <c r="H181" s="173" t="s">
        <v>53</v>
      </c>
      <c r="I181" s="170" t="s">
        <v>28</v>
      </c>
      <c r="J181" s="170"/>
      <c r="K181" s="170"/>
      <c r="L181" s="170"/>
      <c r="M181" s="170"/>
      <c r="N181" s="182"/>
    </row>
    <row r="182" spans="1:14" s="218" customFormat="1" ht="30" x14ac:dyDescent="0.25">
      <c r="A182" s="160" t="s">
        <v>658</v>
      </c>
      <c r="B182" s="160">
        <v>141</v>
      </c>
      <c r="C182" s="220">
        <v>44770</v>
      </c>
      <c r="D182" s="162" t="s">
        <v>158</v>
      </c>
      <c r="E182" s="160" t="s">
        <v>660</v>
      </c>
      <c r="F182" s="161">
        <v>1879.1</v>
      </c>
      <c r="G182" s="200"/>
      <c r="H182" s="173" t="s">
        <v>53</v>
      </c>
      <c r="I182" s="170" t="s">
        <v>28</v>
      </c>
      <c r="J182" s="170"/>
      <c r="K182" s="170"/>
      <c r="L182" s="170"/>
      <c r="M182" s="170"/>
      <c r="N182" s="182"/>
    </row>
    <row r="183" spans="1:14" s="218" customFormat="1" ht="30" x14ac:dyDescent="0.25">
      <c r="A183" s="160" t="s">
        <v>661</v>
      </c>
      <c r="B183" s="160">
        <v>63</v>
      </c>
      <c r="C183" s="220">
        <v>44770</v>
      </c>
      <c r="D183" s="162" t="s">
        <v>158</v>
      </c>
      <c r="E183" s="160" t="s">
        <v>659</v>
      </c>
      <c r="F183" s="161">
        <v>1318.08</v>
      </c>
      <c r="G183" s="200"/>
      <c r="H183" s="173" t="s">
        <v>53</v>
      </c>
      <c r="I183" s="170" t="s">
        <v>28</v>
      </c>
      <c r="J183" s="170"/>
      <c r="K183" s="170"/>
      <c r="L183" s="170"/>
      <c r="M183" s="170"/>
      <c r="N183" s="182"/>
    </row>
    <row r="184" spans="1:14" s="218" customFormat="1" ht="30" x14ac:dyDescent="0.25">
      <c r="A184" s="160" t="s">
        <v>662</v>
      </c>
      <c r="B184" s="160">
        <v>75</v>
      </c>
      <c r="C184" s="220">
        <v>44770</v>
      </c>
      <c r="D184" s="162" t="s">
        <v>158</v>
      </c>
      <c r="E184" s="160" t="s">
        <v>663</v>
      </c>
      <c r="F184" s="161">
        <v>40944.15</v>
      </c>
      <c r="G184" s="200"/>
      <c r="H184" s="173" t="s">
        <v>53</v>
      </c>
      <c r="I184" s="170" t="s">
        <v>28</v>
      </c>
      <c r="J184" s="170"/>
      <c r="K184" s="170"/>
      <c r="L184" s="170"/>
      <c r="M184" s="170"/>
      <c r="N184" s="182"/>
    </row>
    <row r="185" spans="1:14" s="218" customFormat="1" ht="30" x14ac:dyDescent="0.25">
      <c r="A185" s="160" t="s">
        <v>674</v>
      </c>
      <c r="B185" s="160" t="s">
        <v>675</v>
      </c>
      <c r="C185" s="220">
        <v>44770</v>
      </c>
      <c r="D185" s="162" t="s">
        <v>453</v>
      </c>
      <c r="E185" s="160" t="s">
        <v>676</v>
      </c>
      <c r="F185" s="161">
        <v>5070</v>
      </c>
      <c r="G185" s="200"/>
      <c r="H185" s="173" t="s">
        <v>53</v>
      </c>
      <c r="I185" s="170" t="s">
        <v>28</v>
      </c>
      <c r="J185" s="170"/>
      <c r="K185" s="170"/>
      <c r="L185" s="170"/>
      <c r="M185" s="170"/>
      <c r="N185" s="182"/>
    </row>
    <row r="186" spans="1:14" s="218" customFormat="1" ht="45" x14ac:dyDescent="0.25">
      <c r="A186" s="160" t="s">
        <v>679</v>
      </c>
      <c r="B186" s="160">
        <v>5470142324</v>
      </c>
      <c r="C186" s="220">
        <v>44771</v>
      </c>
      <c r="D186" s="162" t="s">
        <v>193</v>
      </c>
      <c r="E186" s="160" t="s">
        <v>680</v>
      </c>
      <c r="F186" s="161">
        <v>174500</v>
      </c>
      <c r="G186" s="200"/>
      <c r="H186" s="173" t="s">
        <v>53</v>
      </c>
      <c r="I186" s="170" t="s">
        <v>28</v>
      </c>
      <c r="J186" s="170"/>
      <c r="K186" s="170"/>
      <c r="L186" s="170"/>
      <c r="M186" s="170"/>
      <c r="N186" s="182"/>
    </row>
    <row r="187" spans="1:14" s="218" customFormat="1" ht="30" x14ac:dyDescent="0.25">
      <c r="A187" s="160" t="s">
        <v>664</v>
      </c>
      <c r="B187" s="160">
        <v>16343</v>
      </c>
      <c r="C187" s="220">
        <v>44773</v>
      </c>
      <c r="D187" s="162" t="s">
        <v>665</v>
      </c>
      <c r="E187" s="160" t="s">
        <v>666</v>
      </c>
      <c r="F187" s="161">
        <v>620053.55000000005</v>
      </c>
      <c r="G187" s="200"/>
      <c r="H187" s="173" t="s">
        <v>53</v>
      </c>
      <c r="I187" s="170" t="s">
        <v>28</v>
      </c>
      <c r="J187" s="170"/>
      <c r="K187" s="170"/>
      <c r="L187" s="170"/>
      <c r="M187" s="170"/>
      <c r="N187" s="182"/>
    </row>
    <row r="188" spans="1:14" s="218" customFormat="1" ht="30" x14ac:dyDescent="0.25">
      <c r="A188" s="160" t="s">
        <v>667</v>
      </c>
      <c r="B188" s="160">
        <v>16441</v>
      </c>
      <c r="C188" s="220">
        <v>44773</v>
      </c>
      <c r="D188" s="162" t="s">
        <v>665</v>
      </c>
      <c r="E188" s="160" t="s">
        <v>666</v>
      </c>
      <c r="F188" s="161">
        <v>17977.34</v>
      </c>
      <c r="G188" s="200"/>
      <c r="H188" s="173" t="s">
        <v>53</v>
      </c>
      <c r="I188" s="170" t="s">
        <v>28</v>
      </c>
      <c r="J188" s="170"/>
      <c r="K188" s="170"/>
      <c r="L188" s="170"/>
      <c r="M188" s="170"/>
      <c r="N188" s="182"/>
    </row>
    <row r="189" spans="1:14" s="218" customFormat="1" ht="30" x14ac:dyDescent="0.25">
      <c r="A189" s="160" t="s">
        <v>12</v>
      </c>
      <c r="B189" s="160" t="s">
        <v>12</v>
      </c>
      <c r="C189" s="220" t="s">
        <v>12</v>
      </c>
      <c r="D189" s="162" t="s">
        <v>106</v>
      </c>
      <c r="E189" s="160" t="s">
        <v>686</v>
      </c>
      <c r="F189" s="161">
        <v>25</v>
      </c>
      <c r="G189" s="200"/>
      <c r="H189" s="173"/>
      <c r="I189" s="170"/>
      <c r="J189" s="170"/>
      <c r="K189" s="170"/>
      <c r="L189" s="170"/>
      <c r="M189" s="170"/>
      <c r="N189" s="182"/>
    </row>
    <row r="190" spans="1:14" s="218" customFormat="1" x14ac:dyDescent="0.25">
      <c r="A190" s="160" t="s">
        <v>12</v>
      </c>
      <c r="B190" s="160" t="s">
        <v>12</v>
      </c>
      <c r="C190" s="220" t="s">
        <v>12</v>
      </c>
      <c r="D190" s="162" t="s">
        <v>687</v>
      </c>
      <c r="E190" s="160" t="s">
        <v>688</v>
      </c>
      <c r="F190" s="161">
        <f>1305+5499</f>
        <v>6804</v>
      </c>
      <c r="G190" s="200"/>
      <c r="H190" s="173"/>
      <c r="I190" s="170"/>
      <c r="J190" s="170"/>
      <c r="K190" s="170"/>
      <c r="L190" s="170"/>
      <c r="M190" s="170"/>
      <c r="N190" s="182"/>
    </row>
    <row r="191" spans="1:14" s="218" customFormat="1" x14ac:dyDescent="0.25">
      <c r="A191" s="160" t="s">
        <v>12</v>
      </c>
      <c r="B191" s="160" t="s">
        <v>12</v>
      </c>
      <c r="C191" s="220" t="s">
        <v>12</v>
      </c>
      <c r="D191" s="162" t="s">
        <v>689</v>
      </c>
      <c r="E191" s="160" t="s">
        <v>690</v>
      </c>
      <c r="F191" s="161">
        <v>159520.57</v>
      </c>
      <c r="G191" s="200"/>
      <c r="H191" s="173"/>
      <c r="I191" s="170"/>
      <c r="J191" s="170"/>
      <c r="K191" s="170"/>
      <c r="L191" s="170"/>
      <c r="M191" s="170"/>
      <c r="N191" s="182"/>
    </row>
    <row r="192" spans="1:14" s="218" customFormat="1" ht="30" x14ac:dyDescent="0.25">
      <c r="A192" s="160" t="s">
        <v>12</v>
      </c>
      <c r="B192" s="160" t="s">
        <v>12</v>
      </c>
      <c r="C192" s="220" t="s">
        <v>12</v>
      </c>
      <c r="D192" s="162" t="s">
        <v>691</v>
      </c>
      <c r="E192" s="160" t="s">
        <v>692</v>
      </c>
      <c r="F192" s="161">
        <v>1480.35</v>
      </c>
      <c r="G192" s="200"/>
      <c r="H192" s="173"/>
      <c r="I192" s="170"/>
      <c r="J192" s="170"/>
      <c r="K192" s="170"/>
      <c r="L192" s="170"/>
      <c r="M192" s="170"/>
      <c r="N192" s="182"/>
    </row>
    <row r="193" spans="1:30" s="218" customFormat="1" ht="30.75" customHeight="1" x14ac:dyDescent="0.25">
      <c r="A193" s="160" t="s">
        <v>12</v>
      </c>
      <c r="B193" s="160" t="s">
        <v>12</v>
      </c>
      <c r="C193" s="220" t="s">
        <v>12</v>
      </c>
      <c r="D193" s="162" t="s">
        <v>693</v>
      </c>
      <c r="E193" s="160" t="s">
        <v>694</v>
      </c>
      <c r="F193" s="161">
        <v>5900.67</v>
      </c>
      <c r="G193" s="200"/>
      <c r="H193" s="173"/>
      <c r="I193" s="170"/>
      <c r="J193" s="170"/>
      <c r="K193" s="170"/>
      <c r="L193" s="170"/>
      <c r="M193" s="170"/>
      <c r="N193" s="182"/>
    </row>
    <row r="194" spans="1:30" s="218" customFormat="1" ht="38.25" customHeight="1" x14ac:dyDescent="0.25">
      <c r="A194" s="160" t="s">
        <v>12</v>
      </c>
      <c r="B194" s="160" t="s">
        <v>12</v>
      </c>
      <c r="C194" s="220" t="s">
        <v>12</v>
      </c>
      <c r="D194" s="162" t="s">
        <v>695</v>
      </c>
      <c r="E194" s="160" t="s">
        <v>696</v>
      </c>
      <c r="F194" s="161">
        <v>4093.81</v>
      </c>
      <c r="G194" s="200"/>
      <c r="H194" s="173"/>
      <c r="I194" s="170"/>
      <c r="J194" s="170"/>
      <c r="K194" s="170"/>
      <c r="L194" s="170"/>
      <c r="M194" s="170"/>
      <c r="N194" s="182"/>
    </row>
    <row r="195" spans="1:30" s="218" customFormat="1" x14ac:dyDescent="0.25">
      <c r="A195" s="160"/>
      <c r="B195" s="160"/>
      <c r="C195" s="160"/>
      <c r="D195" s="175" t="s">
        <v>620</v>
      </c>
      <c r="E195" s="160"/>
      <c r="F195" s="176">
        <f>SUM(F132:F194)</f>
        <v>4093071.28</v>
      </c>
      <c r="G195" s="200"/>
      <c r="H195" s="173"/>
      <c r="I195" s="170"/>
      <c r="J195" s="170"/>
      <c r="K195" s="170"/>
      <c r="L195" s="170"/>
      <c r="M195" s="170"/>
      <c r="N195" s="182"/>
    </row>
    <row r="196" spans="1:30" s="1" customFormat="1" x14ac:dyDescent="0.25">
      <c r="A196" s="166"/>
      <c r="B196" s="170"/>
      <c r="C196" s="163"/>
      <c r="D196" s="202" t="s">
        <v>620</v>
      </c>
      <c r="E196" s="165"/>
      <c r="F196" s="200">
        <f>+F48+F52+F54+F56+F58+F60+F65+F68+F70+F72+F75+F80+F131+F195</f>
        <v>13125637.720000003</v>
      </c>
      <c r="G196" s="200">
        <f>SUM(G48:G131)</f>
        <v>64285</v>
      </c>
      <c r="H196" s="200"/>
      <c r="I196" s="212"/>
      <c r="J196" s="170"/>
      <c r="K196" s="170"/>
      <c r="L196" s="170"/>
      <c r="M196" s="170"/>
      <c r="N196" s="3"/>
    </row>
    <row r="197" spans="1:30" s="1" customFormat="1" x14ac:dyDescent="0.25">
      <c r="A197" s="24"/>
      <c r="B197" s="14"/>
      <c r="C197" s="25"/>
      <c r="D197" s="36"/>
      <c r="E197" s="159"/>
      <c r="F197" s="13"/>
      <c r="G197" s="13"/>
      <c r="H197" s="13"/>
      <c r="I197" s="14"/>
      <c r="J197" s="14"/>
      <c r="K197" s="14"/>
      <c r="L197" s="14"/>
      <c r="M197" s="14"/>
      <c r="N197" s="10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s="35" customFormat="1" ht="41.45" customHeight="1" x14ac:dyDescent="0.25">
      <c r="A198" s="29"/>
      <c r="B198" s="30"/>
      <c r="C198" s="31"/>
      <c r="D198" s="244" t="s">
        <v>102</v>
      </c>
      <c r="E198" s="244"/>
      <c r="F198" s="244"/>
      <c r="G198" s="32"/>
      <c r="H198" s="34"/>
      <c r="I198" s="34"/>
      <c r="J198" s="34"/>
      <c r="K198" s="30"/>
      <c r="L198" s="30"/>
      <c r="M198" s="30"/>
      <c r="N198" s="33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</row>
    <row r="199" spans="1:30" s="35" customFormat="1" ht="41.45" customHeight="1" x14ac:dyDescent="0.25">
      <c r="A199" s="26" t="s">
        <v>507</v>
      </c>
      <c r="B199" s="27"/>
      <c r="C199" s="34"/>
      <c r="D199" s="34"/>
      <c r="E199" s="118"/>
      <c r="F199" s="39"/>
      <c r="G199" s="32"/>
      <c r="H199" s="37"/>
      <c r="I199" s="38"/>
      <c r="J199" s="38"/>
      <c r="K199" s="30"/>
      <c r="L199" s="30"/>
      <c r="M199" s="30"/>
      <c r="N199" s="33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</row>
    <row r="200" spans="1:30" s="1" customFormat="1" ht="14.45" customHeight="1" x14ac:dyDescent="0.25">
      <c r="A200" s="243" t="s">
        <v>57</v>
      </c>
      <c r="B200" s="243"/>
      <c r="C200" s="10"/>
      <c r="D200" s="118"/>
      <c r="E200" s="118"/>
      <c r="F200" s="39"/>
      <c r="G200" s="10"/>
      <c r="H200" s="246" t="s">
        <v>508</v>
      </c>
      <c r="I200" s="246"/>
      <c r="J200" s="246"/>
      <c r="K200" s="15"/>
      <c r="L200" s="10"/>
      <c r="M200" s="10"/>
      <c r="N200" s="10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s="1" customFormat="1" ht="14.45" customHeight="1" x14ac:dyDescent="0.25">
      <c r="A201" s="243" t="s">
        <v>98</v>
      </c>
      <c r="B201" s="243"/>
      <c r="C201" s="10"/>
      <c r="D201" s="9"/>
      <c r="E201" s="117"/>
      <c r="F201" s="39"/>
      <c r="G201" s="10"/>
      <c r="H201" s="243" t="s">
        <v>510</v>
      </c>
      <c r="I201" s="243"/>
      <c r="J201" s="243"/>
      <c r="K201" s="72"/>
      <c r="L201" s="72"/>
      <c r="M201" s="72"/>
      <c r="N201" s="10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s="1" customFormat="1" ht="14.45" customHeight="1" x14ac:dyDescent="0.25">
      <c r="A202" s="243" t="s">
        <v>509</v>
      </c>
      <c r="B202" s="243"/>
      <c r="C202" s="10"/>
      <c r="D202" s="9"/>
      <c r="E202" s="7"/>
      <c r="F202" s="239"/>
      <c r="G202" s="16"/>
      <c r="H202" s="243" t="s">
        <v>511</v>
      </c>
      <c r="I202" s="243"/>
      <c r="J202" s="243"/>
      <c r="K202" s="72"/>
      <c r="L202" s="72"/>
      <c r="M202" s="72"/>
      <c r="N202" s="10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s="1" customFormat="1" ht="14.45" customHeight="1" x14ac:dyDescent="0.25">
      <c r="A203" s="243"/>
      <c r="B203" s="243"/>
      <c r="C203" s="10"/>
      <c r="D203" s="9"/>
      <c r="E203" s="117"/>
      <c r="F203" s="16"/>
      <c r="G203" s="17"/>
      <c r="H203" s="17"/>
      <c r="I203" s="10"/>
      <c r="J203" s="243"/>
      <c r="K203" s="243"/>
      <c r="L203" s="243"/>
      <c r="M203" s="243"/>
      <c r="N203" s="10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s="1" customFormat="1" x14ac:dyDescent="0.25">
      <c r="A204" s="10"/>
      <c r="B204" s="9"/>
      <c r="C204" s="10"/>
      <c r="D204" s="9"/>
      <c r="E204" s="7"/>
      <c r="F204" s="17"/>
      <c r="G204" s="17"/>
      <c r="H204" s="17"/>
      <c r="I204" s="10"/>
      <c r="J204" s="10"/>
      <c r="K204" s="10"/>
      <c r="L204" s="10"/>
      <c r="M204" s="10"/>
      <c r="N204" s="10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s="1" customFormat="1" x14ac:dyDescent="0.25">
      <c r="A205" s="7"/>
      <c r="B205" s="7"/>
      <c r="C205" s="7"/>
      <c r="D205" s="9"/>
      <c r="E205" s="17"/>
      <c r="F205" s="17"/>
      <c r="G205" s="10"/>
      <c r="H205" s="10"/>
      <c r="I205" s="10"/>
      <c r="J205" s="10"/>
      <c r="K205" s="10"/>
      <c r="L205" s="10"/>
      <c r="M205" s="10"/>
      <c r="N205" s="10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x14ac:dyDescent="0.25">
      <c r="A206" s="10"/>
      <c r="B206" s="9"/>
      <c r="C206" s="10"/>
      <c r="D206" s="9"/>
      <c r="E206" s="10"/>
      <c r="F206" s="10"/>
      <c r="G206" s="10"/>
      <c r="H206" s="10"/>
      <c r="I206" s="10"/>
      <c r="J206" s="10"/>
      <c r="K206" s="10"/>
      <c r="L206" s="10"/>
      <c r="M206" s="10" t="s">
        <v>59</v>
      </c>
      <c r="N206" s="10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x14ac:dyDescent="0.25">
      <c r="A207" s="10"/>
      <c r="B207" s="9"/>
      <c r="C207" s="10"/>
      <c r="D207" s="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x14ac:dyDescent="0.25">
      <c r="A208" s="10"/>
      <c r="B208" s="9"/>
      <c r="C208" s="10"/>
      <c r="D208" s="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x14ac:dyDescent="0.25">
      <c r="A209" s="10"/>
      <c r="B209" s="9"/>
      <c r="C209" s="10"/>
      <c r="D209" s="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x14ac:dyDescent="0.25">
      <c r="A210" s="10"/>
      <c r="B210" s="9"/>
      <c r="C210" s="10"/>
      <c r="D210" s="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x14ac:dyDescent="0.25">
      <c r="A211" s="10"/>
      <c r="B211" s="9"/>
      <c r="C211" s="10"/>
      <c r="D211" s="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x14ac:dyDescent="0.25">
      <c r="A212" s="10"/>
      <c r="B212" s="9"/>
      <c r="C212" s="10"/>
      <c r="D212" s="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x14ac:dyDescent="0.25">
      <c r="A213" s="10"/>
      <c r="B213" s="9"/>
      <c r="C213" s="10"/>
      <c r="D213" s="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x14ac:dyDescent="0.25">
      <c r="A214" s="10"/>
      <c r="B214" s="9"/>
      <c r="C214" s="10"/>
      <c r="D214" s="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x14ac:dyDescent="0.25">
      <c r="A215" s="10"/>
      <c r="B215" s="9"/>
      <c r="C215" s="10"/>
      <c r="D215" s="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x14ac:dyDescent="0.25">
      <c r="A216" s="10"/>
      <c r="B216" s="9"/>
      <c r="C216" s="10"/>
      <c r="D216" s="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x14ac:dyDescent="0.25">
      <c r="A217" s="10"/>
      <c r="B217" s="9"/>
      <c r="C217" s="10"/>
      <c r="D217" s="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x14ac:dyDescent="0.25">
      <c r="A218" s="10"/>
      <c r="B218" s="9"/>
      <c r="C218" s="10"/>
      <c r="D218" s="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x14ac:dyDescent="0.25">
      <c r="A219" s="10"/>
      <c r="B219" s="9"/>
      <c r="C219" s="10"/>
      <c r="D219" s="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x14ac:dyDescent="0.25">
      <c r="A220" s="7"/>
      <c r="B220" s="8"/>
      <c r="C220" s="7"/>
      <c r="D220" s="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x14ac:dyDescent="0.25">
      <c r="A221" s="7"/>
      <c r="B221" s="8"/>
      <c r="C221" s="7"/>
      <c r="D221" s="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x14ac:dyDescent="0.25">
      <c r="A222" s="7"/>
      <c r="B222" s="8"/>
      <c r="C222" s="7"/>
      <c r="D222" s="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x14ac:dyDescent="0.25">
      <c r="A223" s="7"/>
      <c r="B223" s="8"/>
      <c r="C223" s="7"/>
      <c r="D223" s="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x14ac:dyDescent="0.25">
      <c r="A224" s="7"/>
      <c r="B224" s="8"/>
      <c r="C224" s="7"/>
      <c r="D224" s="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x14ac:dyDescent="0.25">
      <c r="A225" s="7"/>
      <c r="B225" s="8"/>
      <c r="C225" s="7"/>
      <c r="D225" s="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x14ac:dyDescent="0.25">
      <c r="A226" s="7"/>
      <c r="B226" s="8"/>
      <c r="C226" s="7"/>
      <c r="D226" s="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x14ac:dyDescent="0.25">
      <c r="A227" s="7"/>
      <c r="B227" s="8"/>
      <c r="C227" s="7"/>
      <c r="D227" s="9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30" x14ac:dyDescent="0.25">
      <c r="A228" s="7"/>
      <c r="B228" s="8"/>
      <c r="C228" s="7"/>
      <c r="D228" s="9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30" x14ac:dyDescent="0.25">
      <c r="A229" s="7"/>
      <c r="B229" s="8"/>
      <c r="C229" s="7"/>
      <c r="D229" s="9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30" x14ac:dyDescent="0.25">
      <c r="A230" s="7"/>
      <c r="B230" s="8"/>
      <c r="C230" s="7"/>
      <c r="D230" s="9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30" x14ac:dyDescent="0.25">
      <c r="A231" s="7"/>
      <c r="B231" s="8"/>
      <c r="C231" s="7"/>
      <c r="D231" s="9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30" x14ac:dyDescent="0.25">
      <c r="A232" s="7"/>
      <c r="B232" s="8"/>
      <c r="C232" s="7"/>
      <c r="D232" s="9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30" x14ac:dyDescent="0.25">
      <c r="A233" s="7"/>
      <c r="B233" s="8"/>
      <c r="C233" s="7"/>
      <c r="D233" s="9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30" x14ac:dyDescent="0.25">
      <c r="A234" s="7"/>
      <c r="B234" s="8"/>
      <c r="C234" s="7"/>
      <c r="D234" s="9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1:30" x14ac:dyDescent="0.25">
      <c r="A235" s="7"/>
      <c r="B235" s="8"/>
      <c r="C235" s="7"/>
      <c r="D235" s="9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30" x14ac:dyDescent="0.25">
      <c r="A236" s="7"/>
      <c r="B236" s="8"/>
      <c r="C236" s="7"/>
      <c r="D236" s="9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30" x14ac:dyDescent="0.25">
      <c r="A237" s="7"/>
      <c r="B237" s="8"/>
      <c r="C237" s="7"/>
      <c r="D237" s="9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30" x14ac:dyDescent="0.25">
      <c r="A238" s="7"/>
      <c r="B238" s="8"/>
      <c r="C238" s="7"/>
      <c r="D238" s="9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30" x14ac:dyDescent="0.25">
      <c r="A239" s="7"/>
      <c r="B239" s="8"/>
      <c r="C239" s="7"/>
      <c r="D239" s="9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30" x14ac:dyDescent="0.25">
      <c r="A240" s="7"/>
      <c r="B240" s="8"/>
      <c r="C240" s="7"/>
      <c r="D240" s="9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3" x14ac:dyDescent="0.25">
      <c r="A241" s="7"/>
      <c r="B241" s="8"/>
      <c r="C241" s="7"/>
      <c r="D241" s="9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x14ac:dyDescent="0.25">
      <c r="A242" s="7"/>
      <c r="B242" s="8"/>
      <c r="C242" s="7"/>
      <c r="D242" s="9"/>
      <c r="E242" s="10"/>
      <c r="F242" s="10"/>
    </row>
  </sheetData>
  <sortState ref="A62:L75">
    <sortCondition ref="C62:C75"/>
  </sortState>
  <mergeCells count="16">
    <mergeCell ref="B2:I2"/>
    <mergeCell ref="B3:I3"/>
    <mergeCell ref="B4:I4"/>
    <mergeCell ref="D5:F5"/>
    <mergeCell ref="B6:D6"/>
    <mergeCell ref="J7:K7"/>
    <mergeCell ref="J203:M203"/>
    <mergeCell ref="D198:F198"/>
    <mergeCell ref="A48:E48"/>
    <mergeCell ref="H200:J200"/>
    <mergeCell ref="H201:J201"/>
    <mergeCell ref="H202:J202"/>
    <mergeCell ref="A201:B201"/>
    <mergeCell ref="A202:B202"/>
    <mergeCell ref="A203:B203"/>
    <mergeCell ref="A200:B20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29" fitToHeight="0" orientation="landscape" r:id="rId1"/>
  <rowBreaks count="2" manualBreakCount="2">
    <brk id="28" max="16383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opLeftCell="A10" workbookViewId="0">
      <selection activeCell="A28" sqref="A28:B28"/>
    </sheetView>
  </sheetViews>
  <sheetFormatPr baseColWidth="10" defaultRowHeight="15" x14ac:dyDescent="0.25"/>
  <cols>
    <col min="1" max="1" width="17.5703125" bestFit="1" customWidth="1"/>
    <col min="2" max="2" width="18.85546875" customWidth="1"/>
    <col min="3" max="3" width="20.7109375" bestFit="1" customWidth="1"/>
    <col min="4" max="4" width="16.42578125" bestFit="1" customWidth="1"/>
    <col min="5" max="5" width="14.5703125" customWidth="1"/>
    <col min="6" max="6" width="16.42578125" bestFit="1" customWidth="1"/>
    <col min="7" max="8" width="13.5703125" bestFit="1" customWidth="1"/>
  </cols>
  <sheetData>
    <row r="2" spans="1:6" ht="14.45" x14ac:dyDescent="0.3">
      <c r="A2" s="49" t="s">
        <v>59</v>
      </c>
      <c r="B2" s="49"/>
      <c r="C2" s="49"/>
      <c r="D2" s="49"/>
      <c r="E2" s="49"/>
      <c r="F2" s="49"/>
    </row>
    <row r="3" spans="1:6" ht="14.45" x14ac:dyDescent="0.3">
      <c r="A3" s="50"/>
      <c r="B3" s="49"/>
      <c r="C3" s="49"/>
      <c r="D3" s="49"/>
      <c r="E3" s="49"/>
      <c r="F3" s="49"/>
    </row>
    <row r="4" spans="1:6" ht="14.45" x14ac:dyDescent="0.3">
      <c r="A4" s="50"/>
      <c r="B4" s="49"/>
      <c r="C4" s="49"/>
      <c r="D4" s="49"/>
      <c r="E4" s="49"/>
      <c r="F4" s="49"/>
    </row>
    <row r="5" spans="1:6" ht="14.45" x14ac:dyDescent="0.3">
      <c r="A5" s="50"/>
      <c r="B5" s="49"/>
      <c r="C5" s="49"/>
      <c r="D5" s="49"/>
      <c r="E5" s="49"/>
      <c r="F5" s="49"/>
    </row>
    <row r="6" spans="1:6" thickBot="1" x14ac:dyDescent="0.35">
      <c r="A6" s="50"/>
      <c r="B6" s="49"/>
      <c r="C6" s="49"/>
      <c r="D6" s="49"/>
      <c r="E6" s="49"/>
      <c r="F6" s="49"/>
    </row>
    <row r="7" spans="1:6" ht="14.45" x14ac:dyDescent="0.3">
      <c r="A7" s="51"/>
      <c r="B7" s="52"/>
      <c r="C7" s="52"/>
      <c r="D7" s="52"/>
      <c r="E7" s="52"/>
      <c r="F7" s="53"/>
    </row>
    <row r="8" spans="1:6" ht="14.45" x14ac:dyDescent="0.3">
      <c r="A8" s="54"/>
      <c r="B8" s="49"/>
      <c r="C8" s="49"/>
      <c r="D8" s="49"/>
      <c r="E8" s="49"/>
      <c r="F8" s="55"/>
    </row>
    <row r="9" spans="1:6" ht="14.45" x14ac:dyDescent="0.3">
      <c r="A9" s="54"/>
      <c r="B9" s="49"/>
      <c r="C9" s="49"/>
      <c r="D9" s="49"/>
      <c r="E9" s="49"/>
      <c r="F9" s="55"/>
    </row>
    <row r="10" spans="1:6" ht="14.45" x14ac:dyDescent="0.3">
      <c r="A10" s="54"/>
      <c r="B10" s="49"/>
      <c r="C10" s="49"/>
      <c r="D10" s="49"/>
      <c r="E10" s="49"/>
      <c r="F10" s="55"/>
    </row>
    <row r="11" spans="1:6" ht="14.45" x14ac:dyDescent="0.3">
      <c r="A11" s="54"/>
      <c r="B11" s="49"/>
      <c r="C11" s="49"/>
      <c r="D11" s="49"/>
      <c r="E11" s="49"/>
      <c r="F11" s="55"/>
    </row>
    <row r="12" spans="1:6" ht="14.45" x14ac:dyDescent="0.3">
      <c r="A12" s="54"/>
      <c r="B12" s="49"/>
      <c r="C12" s="49"/>
      <c r="D12" s="49"/>
      <c r="E12" s="49"/>
      <c r="F12" s="55"/>
    </row>
    <row r="13" spans="1:6" ht="14.45" x14ac:dyDescent="0.3">
      <c r="A13" s="54"/>
      <c r="B13" s="49"/>
      <c r="C13" s="49"/>
      <c r="D13" s="49"/>
      <c r="E13" s="49"/>
      <c r="F13" s="55"/>
    </row>
    <row r="14" spans="1:6" ht="14.45" x14ac:dyDescent="0.3">
      <c r="A14" s="54"/>
      <c r="B14" s="49"/>
      <c r="C14" s="49"/>
      <c r="D14" s="49"/>
      <c r="E14" s="49"/>
      <c r="F14" s="55"/>
    </row>
    <row r="15" spans="1:6" ht="14.45" x14ac:dyDescent="0.3">
      <c r="A15" s="54"/>
      <c r="B15" s="49"/>
      <c r="C15" s="49"/>
      <c r="D15" s="49"/>
      <c r="E15" s="49"/>
      <c r="F15" s="55"/>
    </row>
    <row r="16" spans="1:6" ht="14.45" x14ac:dyDescent="0.3">
      <c r="A16" s="54"/>
      <c r="B16" s="49"/>
      <c r="C16" s="49"/>
      <c r="D16" s="49"/>
      <c r="E16" s="49"/>
      <c r="F16" s="55"/>
    </row>
    <row r="17" spans="1:6" ht="14.45" x14ac:dyDescent="0.3">
      <c r="A17" s="253" t="s">
        <v>0</v>
      </c>
      <c r="B17" s="254"/>
      <c r="C17" s="254"/>
      <c r="D17" s="254"/>
      <c r="E17" s="254"/>
      <c r="F17" s="255"/>
    </row>
    <row r="18" spans="1:6" ht="14.45" x14ac:dyDescent="0.3">
      <c r="A18" s="253" t="s">
        <v>107</v>
      </c>
      <c r="B18" s="254"/>
      <c r="C18" s="254"/>
      <c r="D18" s="254"/>
      <c r="E18" s="254"/>
      <c r="F18" s="255"/>
    </row>
    <row r="19" spans="1:6" ht="14.45" x14ac:dyDescent="0.3">
      <c r="A19" s="56"/>
      <c r="B19" s="24"/>
      <c r="C19" s="24"/>
      <c r="D19" s="49"/>
      <c r="E19" s="49"/>
      <c r="F19" s="55"/>
    </row>
    <row r="20" spans="1:6" ht="14.45" x14ac:dyDescent="0.3">
      <c r="A20" s="256" t="s">
        <v>108</v>
      </c>
      <c r="B20" s="257"/>
      <c r="C20" s="257"/>
      <c r="D20" s="257"/>
      <c r="E20" s="257"/>
      <c r="F20" s="258"/>
    </row>
    <row r="21" spans="1:6" ht="14.45" x14ac:dyDescent="0.3">
      <c r="A21" s="256" t="s">
        <v>109</v>
      </c>
      <c r="B21" s="257"/>
      <c r="C21" s="257"/>
      <c r="D21" s="257"/>
      <c r="E21" s="257"/>
      <c r="F21" s="258"/>
    </row>
    <row r="22" spans="1:6" ht="14.45" x14ac:dyDescent="0.3">
      <c r="A22" s="57"/>
      <c r="B22" s="58"/>
      <c r="C22" s="58"/>
      <c r="D22" s="49"/>
      <c r="E22" s="49"/>
      <c r="F22" s="55"/>
    </row>
    <row r="23" spans="1:6" ht="14.45" x14ac:dyDescent="0.3">
      <c r="A23" s="57"/>
      <c r="B23" s="259" t="s">
        <v>431</v>
      </c>
      <c r="C23" s="259"/>
      <c r="D23" s="259"/>
      <c r="E23" s="259"/>
      <c r="F23" s="55"/>
    </row>
    <row r="24" spans="1:6" ht="14.45" x14ac:dyDescent="0.3">
      <c r="A24" s="57"/>
      <c r="B24" s="58"/>
      <c r="C24" s="58"/>
      <c r="D24" s="49"/>
      <c r="E24" s="49"/>
      <c r="F24" s="55"/>
    </row>
    <row r="25" spans="1:6" ht="14.45" x14ac:dyDescent="0.3">
      <c r="A25" s="57"/>
      <c r="B25" s="58"/>
      <c r="C25" s="58"/>
      <c r="D25" s="49"/>
      <c r="E25" s="49"/>
      <c r="F25" s="55"/>
    </row>
    <row r="26" spans="1:6" ht="14.45" x14ac:dyDescent="0.3">
      <c r="A26" s="260" t="s">
        <v>110</v>
      </c>
      <c r="B26" s="261"/>
      <c r="C26" s="59">
        <f>+'JULIO 2022'!F196</f>
        <v>13125637.720000003</v>
      </c>
      <c r="D26" s="49"/>
      <c r="E26" s="49"/>
      <c r="F26" s="55"/>
    </row>
    <row r="27" spans="1:6" ht="14.45" x14ac:dyDescent="0.3">
      <c r="A27" s="260" t="s">
        <v>111</v>
      </c>
      <c r="B27" s="261"/>
      <c r="C27" s="60"/>
      <c r="D27" s="67"/>
      <c r="E27" s="49"/>
      <c r="F27" s="55"/>
    </row>
    <row r="28" spans="1:6" ht="25.9" customHeight="1" x14ac:dyDescent="0.3">
      <c r="A28" s="262" t="s">
        <v>121</v>
      </c>
      <c r="B28" s="263"/>
      <c r="C28" s="59">
        <f>+'JULIO 2022'!G48+'JULIO 2022'!F48+'JULIO 2022'!F52+'JULIO 2022'!F54+'JULIO 2022'!F56+'JULIO 2022'!F58+'JULIO 2022'!F60+'JULIO 2022'!F65+'JULIO 2022'!F68+'JULIO 2022'!F70+'JULIO 2022'!F72+'JULIO 2022'!F73+'JULIO 2022'!F75</f>
        <v>7877567.7900000028</v>
      </c>
      <c r="D28" s="67"/>
      <c r="E28" s="67"/>
      <c r="F28" s="55"/>
    </row>
    <row r="29" spans="1:6" ht="14.45" x14ac:dyDescent="0.3">
      <c r="A29" s="57"/>
      <c r="B29" s="58"/>
      <c r="C29" s="60"/>
      <c r="D29" s="67"/>
      <c r="E29" s="49"/>
      <c r="F29" s="55"/>
    </row>
    <row r="30" spans="1:6" ht="14.45" x14ac:dyDescent="0.3">
      <c r="A30" s="260" t="s">
        <v>112</v>
      </c>
      <c r="B30" s="261"/>
      <c r="C30" s="59">
        <f>+'JULIO 2022'!F80</f>
        <v>103581.94</v>
      </c>
      <c r="D30" s="49"/>
      <c r="E30" s="49"/>
      <c r="F30" s="55"/>
    </row>
    <row r="31" spans="1:6" x14ac:dyDescent="0.25">
      <c r="A31" s="57"/>
      <c r="B31" s="58"/>
      <c r="C31" s="58"/>
      <c r="D31" s="49"/>
      <c r="E31" s="49"/>
      <c r="F31" s="55"/>
    </row>
    <row r="32" spans="1:6" x14ac:dyDescent="0.25">
      <c r="A32" s="260" t="s">
        <v>113</v>
      </c>
      <c r="B32" s="261"/>
      <c r="C32" s="61"/>
      <c r="D32" s="62"/>
      <c r="E32" s="62"/>
      <c r="F32" s="63"/>
    </row>
    <row r="33" spans="1:8" x14ac:dyDescent="0.25">
      <c r="A33" s="57"/>
      <c r="B33" s="58"/>
      <c r="C33" s="58"/>
      <c r="D33" s="49"/>
      <c r="E33" s="49"/>
      <c r="F33" s="55"/>
    </row>
    <row r="34" spans="1:8" x14ac:dyDescent="0.25">
      <c r="A34" s="64"/>
      <c r="B34" s="61"/>
      <c r="C34" s="61"/>
      <c r="D34" s="62"/>
      <c r="E34" s="62"/>
      <c r="F34" s="63"/>
    </row>
    <row r="35" spans="1:8" x14ac:dyDescent="0.25">
      <c r="A35" s="57"/>
      <c r="B35" s="58"/>
      <c r="C35" s="58"/>
      <c r="D35" s="49"/>
      <c r="E35" s="49"/>
      <c r="F35" s="55"/>
    </row>
    <row r="36" spans="1:8" x14ac:dyDescent="0.25">
      <c r="A36" s="264" t="s">
        <v>114</v>
      </c>
      <c r="B36" s="265"/>
      <c r="C36" s="265"/>
      <c r="D36" s="265"/>
      <c r="E36" s="265"/>
      <c r="F36" s="266"/>
    </row>
    <row r="37" spans="1:8" x14ac:dyDescent="0.25">
      <c r="A37" s="57"/>
      <c r="B37" s="58"/>
      <c r="C37" s="58"/>
      <c r="D37" s="49"/>
      <c r="E37" s="49"/>
      <c r="F37" s="55"/>
    </row>
    <row r="38" spans="1:8" x14ac:dyDescent="0.25">
      <c r="A38" s="57"/>
      <c r="B38" s="58"/>
      <c r="C38" s="58"/>
      <c r="D38" s="49"/>
      <c r="E38" s="49"/>
      <c r="F38" s="55"/>
    </row>
    <row r="39" spans="1:8" x14ac:dyDescent="0.25">
      <c r="A39" s="57" t="s">
        <v>115</v>
      </c>
      <c r="B39" s="59" t="e">
        <f>+'JULIO 2022'!#REF!+'JULIO 2022'!#REF!+'JULIO 2022'!#REF!+'JULIO 2022'!#REF!+'JULIO 2022'!#REF!++'JULIO 2022'!#REF!+'JULIO 2022'!#REF!+'JULIO 2022'!#REF!+'JULIO 2022'!#REF!+'JULIO 2022'!#REF!+'JULIO 2022'!#REF!+'JULIO 2022'!#REF!+'JULIO 2022'!#REF!+'JULIO 2022'!#REF!+'JULIO 2022'!F76+'JULIO 2022'!#REF!+'JULIO 2022'!#REF!+'JULIO 2022'!#REF!+'JULIO 2022'!#REF!+'JULIO 2022'!#REF!+'JULIO 2022'!#REF!+'JULIO 2022'!#REF!+'JULIO 2022'!#REF!+'JULIO 2022'!F79+'JULIO 2022'!#REF!+'JULIO 2022'!#REF!+'JULIO 2022'!#REF!+'JULIO 2022'!#REF!+'JULIO 2022'!#REF!+'JULIO 2022'!#REF!+'JULIO 2022'!#REF!+'JULIO 2022'!#REF!+'JULIO 2022'!#REF!</f>
        <v>#REF!</v>
      </c>
      <c r="C39" s="70" t="s">
        <v>116</v>
      </c>
      <c r="D39" s="59" t="e">
        <f>+'JULIO 2022'!#REF!+'JULIO 2022'!#REF!+'JULIO 2022'!#REF!+'JULIO 2022'!#REF!+'JULIO 2022'!#REF!+'JULIO 2022'!#REF!+'JULIO 2022'!#REF!+'JULIO 2022'!#REF!+'JULIO 2022'!#REF!+'JULIO 2022'!#REF!+'JULIO 2022'!F130+'JULIO 2022'!#REF!+'JULIO 2022'!#REF!+'JULIO 2022'!#REF!+'JULIO 2022'!#REF!+'JULIO 2022'!#REF!+'JULIO 2022'!#REF!+'JULIO 2022'!#REF!+'JULIO 2022'!#REF!+'JULIO 2022'!F74+'JULIO 2022'!#REF!+'JULIO 2022'!#REF!</f>
        <v>#REF!</v>
      </c>
      <c r="E39" s="70" t="s">
        <v>120</v>
      </c>
      <c r="F39" s="59" t="e">
        <f>+'JULIO 2022'!#REF!+'JULIO 2022'!#REF!+'JULIO 2022'!#REF!+'JULIO 2022'!#REF!+'JULIO 2022'!#REF!</f>
        <v>#REF!</v>
      </c>
    </row>
    <row r="40" spans="1:8" x14ac:dyDescent="0.25">
      <c r="A40" s="57"/>
      <c r="B40" s="70"/>
      <c r="C40" s="70"/>
      <c r="D40" s="65"/>
      <c r="E40" s="49"/>
      <c r="F40" s="55"/>
    </row>
    <row r="41" spans="1:8" x14ac:dyDescent="0.25">
      <c r="A41" s="57"/>
      <c r="B41" s="70"/>
      <c r="C41" s="70"/>
      <c r="D41" s="65"/>
      <c r="E41" s="49"/>
      <c r="F41" s="55"/>
    </row>
    <row r="42" spans="1:8" x14ac:dyDescent="0.25">
      <c r="A42" s="57" t="s">
        <v>117</v>
      </c>
      <c r="B42" s="59" t="e">
        <f>+'JULIO 2022'!#REF!+'JULIO 2022'!#REF!</f>
        <v>#REF!</v>
      </c>
      <c r="C42" s="70" t="s">
        <v>118</v>
      </c>
      <c r="D42" s="59" t="e">
        <f>+'JULIO 2022'!G10+'JULIO 2022'!G11+'JULIO 2022'!G12+'JULIO 2022'!G13+'JULIO 2022'!G14+'JULIO 2022'!F15+'JULIO 2022'!F16+'JULIO 2022'!F17+'JULIO 2022'!F18+'JULIO 2022'!F19+'JULIO 2022'!G20+'JULIO 2022'!G21+'JULIO 2022'!F22+'JULIO 2022'!F23+'JULIO 2022'!F24+'JULIO 2022'!F25+'JULIO 2022'!F26+'JULIO 2022'!F27+'JULIO 2022'!F28+'JULIO 2022'!F29+'JULIO 2022'!G30+'JULIO 2022'!F31+'JULIO 2022'!F32+'JULIO 2022'!F33+'JULIO 2022'!F34+'JULIO 2022'!F35+'JULIO 2022'!F36+'JULIO 2022'!F37+'JULIO 2022'!F38+'JULIO 2022'!G39+'JULIO 2022'!F40+'JULIO 2022'!F41+'JULIO 2022'!F42+'JULIO 2022'!F43+'JULIO 2022'!F44+'JULIO 2022'!F45+'JULIO 2022'!F46+'JULIO 2022'!F47+'JULIO 2022'!F49+'JULIO 2022'!F50+'JULIO 2022'!F51+'JULIO 2022'!F53+'JULIO 2022'!F55+'JULIO 2022'!F57+'JULIO 2022'!F59+'JULIO 2022'!#REF!+'JULIO 2022'!#REF!+'JULIO 2022'!F61+'JULIO 2022'!F62+'JULIO 2022'!F63+'JULIO 2022'!#REF!+'JULIO 2022'!F64+'JULIO 2022'!F66+'JULIO 2022'!F67+'JULIO 2022'!#REF!+'JULIO 2022'!F69+'JULIO 2022'!F71+'JULIO 2022'!#REF!+'JULIO 2022'!#REF!+'JULIO 2022'!#REF!+'JULIO 2022'!#REF!+'JULIO 2022'!#REF!</f>
        <v>#REF!</v>
      </c>
      <c r="E42" s="67"/>
      <c r="F42" s="66"/>
      <c r="G42" s="69"/>
    </row>
    <row r="43" spans="1:8" x14ac:dyDescent="0.25">
      <c r="A43" s="57"/>
      <c r="B43" s="70"/>
      <c r="C43" s="70"/>
      <c r="D43" s="65"/>
      <c r="E43" s="67"/>
      <c r="F43" s="66"/>
      <c r="G43" s="69"/>
    </row>
    <row r="44" spans="1:8" x14ac:dyDescent="0.25">
      <c r="A44" s="57"/>
      <c r="B44" s="58"/>
      <c r="C44" s="58"/>
      <c r="D44" s="49"/>
      <c r="E44" s="67"/>
      <c r="F44" s="91"/>
      <c r="G44" s="69"/>
    </row>
    <row r="45" spans="1:8" ht="15.75" thickBot="1" x14ac:dyDescent="0.3">
      <c r="A45" s="250" t="s">
        <v>119</v>
      </c>
      <c r="B45" s="251"/>
      <c r="C45" s="251"/>
      <c r="D45" s="251"/>
      <c r="E45" s="251"/>
      <c r="F45" s="252"/>
    </row>
    <row r="46" spans="1:8" ht="15.75" thickTop="1" x14ac:dyDescent="0.25">
      <c r="A46" s="57"/>
      <c r="B46" s="58"/>
      <c r="C46" s="71"/>
      <c r="D46" s="49"/>
      <c r="E46" s="49"/>
      <c r="F46" s="55"/>
    </row>
    <row r="47" spans="1:8" x14ac:dyDescent="0.25">
      <c r="A47" s="49"/>
      <c r="B47" s="67"/>
      <c r="C47" s="67"/>
      <c r="D47" s="67"/>
      <c r="E47" s="67"/>
      <c r="F47" s="49"/>
    </row>
    <row r="48" spans="1:8" x14ac:dyDescent="0.25">
      <c r="B48" s="69"/>
      <c r="C48" s="69"/>
      <c r="E48" s="68"/>
      <c r="H48" s="69"/>
    </row>
    <row r="49" spans="1:8" x14ac:dyDescent="0.25">
      <c r="A49" s="69"/>
      <c r="C49" s="69"/>
      <c r="E49" s="69"/>
      <c r="H49" s="69"/>
    </row>
    <row r="50" spans="1:8" x14ac:dyDescent="0.25">
      <c r="E50" s="69"/>
    </row>
    <row r="51" spans="1:8" x14ac:dyDescent="0.25">
      <c r="E51" s="69"/>
      <c r="G51" s="69"/>
    </row>
    <row r="52" spans="1:8" x14ac:dyDescent="0.25">
      <c r="E52" s="69">
        <f>+E49-E51</f>
        <v>0</v>
      </c>
    </row>
  </sheetData>
  <mergeCells count="12">
    <mergeCell ref="A45:F45"/>
    <mergeCell ref="A17:F17"/>
    <mergeCell ref="A18:F18"/>
    <mergeCell ref="A20:F20"/>
    <mergeCell ref="A21:F21"/>
    <mergeCell ref="B23:E23"/>
    <mergeCell ref="A26:B26"/>
    <mergeCell ref="A27:B27"/>
    <mergeCell ref="A28:B28"/>
    <mergeCell ref="A30:B30"/>
    <mergeCell ref="A32:B32"/>
    <mergeCell ref="A36:F36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1"/>
  <sheetViews>
    <sheetView topLeftCell="A34" zoomScale="80" zoomScaleNormal="80" zoomScaleSheetLayoutView="30" workbookViewId="0">
      <selection activeCell="E103" sqref="E103"/>
    </sheetView>
  </sheetViews>
  <sheetFormatPr baseColWidth="10" defaultRowHeight="15" x14ac:dyDescent="0.25"/>
  <cols>
    <col min="1" max="1" width="17.7109375" style="1" customWidth="1"/>
    <col min="2" max="2" width="16" style="2" customWidth="1"/>
    <col min="3" max="3" width="17.7109375" style="1" customWidth="1"/>
    <col min="4" max="4" width="31.28515625" style="4" customWidth="1"/>
    <col min="5" max="5" width="60.28515625" style="3" customWidth="1"/>
    <col min="6" max="6" width="24.85546875" style="3" customWidth="1"/>
    <col min="7" max="7" width="13.5703125" style="3" customWidth="1"/>
    <col min="8" max="8" width="9.7109375" customWidth="1"/>
    <col min="9" max="9" width="10.140625" customWidth="1"/>
  </cols>
  <sheetData>
    <row r="1" spans="1:24" s="1" customFormat="1" ht="22.9" x14ac:dyDescent="0.4">
      <c r="A1" s="11"/>
      <c r="B1" s="270" t="s">
        <v>0</v>
      </c>
      <c r="C1" s="270"/>
      <c r="D1" s="270"/>
      <c r="E1" s="270"/>
      <c r="F1" s="270"/>
      <c r="G1" s="10"/>
      <c r="H1" s="7"/>
      <c r="I1" s="7"/>
    </row>
    <row r="2" spans="1:24" s="1" customFormat="1" ht="15.6" x14ac:dyDescent="0.3">
      <c r="A2" s="11"/>
      <c r="B2" s="271" t="s">
        <v>45</v>
      </c>
      <c r="C2" s="271"/>
      <c r="D2" s="271"/>
      <c r="E2" s="271"/>
      <c r="F2" s="271"/>
      <c r="G2" s="10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4" s="1" customFormat="1" ht="15.6" x14ac:dyDescent="0.3">
      <c r="A3" s="11"/>
      <c r="B3" s="271" t="s">
        <v>331</v>
      </c>
      <c r="C3" s="271"/>
      <c r="D3" s="271"/>
      <c r="E3" s="271"/>
      <c r="F3" s="271"/>
      <c r="G3" s="1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s="1" customFormat="1" ht="15.6" x14ac:dyDescent="0.3">
      <c r="A4" s="11"/>
      <c r="B4" s="108"/>
      <c r="C4" s="11"/>
      <c r="D4" s="272" t="s">
        <v>5</v>
      </c>
      <c r="E4" s="272"/>
      <c r="F4" s="272"/>
      <c r="G4" s="1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4" s="1" customFormat="1" ht="15.6" x14ac:dyDescent="0.3">
      <c r="A5" s="11"/>
      <c r="B5" s="273"/>
      <c r="C5" s="273"/>
      <c r="D5" s="273"/>
      <c r="E5" s="12"/>
      <c r="F5" s="12"/>
      <c r="G5" s="10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4" s="1" customFormat="1" ht="14.45" x14ac:dyDescent="0.3">
      <c r="A6" s="11"/>
      <c r="B6" s="21" t="s">
        <v>46</v>
      </c>
      <c r="C6" s="22"/>
      <c r="D6" s="111"/>
      <c r="E6" s="11"/>
      <c r="F6" s="11"/>
      <c r="G6" s="10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4" s="1" customFormat="1" thickBot="1" x14ac:dyDescent="0.35">
      <c r="A7" s="11"/>
      <c r="B7" s="111"/>
      <c r="C7" s="11"/>
      <c r="D7" s="111"/>
      <c r="E7" s="11" t="s">
        <v>59</v>
      </c>
      <c r="F7" s="11"/>
      <c r="G7" s="1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4" s="5" customFormat="1" ht="30" customHeight="1" x14ac:dyDescent="0.3">
      <c r="A8" s="80" t="s">
        <v>87</v>
      </c>
      <c r="B8" s="79" t="s">
        <v>87</v>
      </c>
      <c r="C8" s="81" t="s">
        <v>4</v>
      </c>
      <c r="D8" s="81" t="s">
        <v>1</v>
      </c>
      <c r="E8" s="81" t="s">
        <v>2</v>
      </c>
      <c r="F8" s="81" t="s">
        <v>3</v>
      </c>
      <c r="G8" s="102" t="s">
        <v>132</v>
      </c>
      <c r="H8" s="102" t="s">
        <v>133</v>
      </c>
      <c r="I8" s="103" t="s">
        <v>147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s="5" customFormat="1" ht="51" customHeight="1" thickBot="1" x14ac:dyDescent="0.35">
      <c r="A9" s="45" t="s">
        <v>198</v>
      </c>
      <c r="B9" s="43">
        <v>12</v>
      </c>
      <c r="C9" s="23">
        <v>44670</v>
      </c>
      <c r="D9" s="41" t="s">
        <v>199</v>
      </c>
      <c r="E9" s="6" t="s">
        <v>200</v>
      </c>
      <c r="F9" s="42">
        <v>3000</v>
      </c>
      <c r="G9" s="96"/>
      <c r="H9" s="96"/>
      <c r="I9" s="99" t="s">
        <v>28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5" customFormat="1" ht="51" customHeight="1" thickBot="1" x14ac:dyDescent="0.35">
      <c r="A10" s="267" t="s">
        <v>332</v>
      </c>
      <c r="B10" s="268"/>
      <c r="C10" s="268"/>
      <c r="D10" s="268"/>
      <c r="E10" s="269"/>
      <c r="F10" s="40">
        <f>SUM(F9)</f>
        <v>3000</v>
      </c>
      <c r="G10" s="96"/>
      <c r="H10" s="96"/>
      <c r="I10" s="11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s="5" customFormat="1" ht="46.15" customHeight="1" x14ac:dyDescent="0.25">
      <c r="A11" s="19" t="s">
        <v>12</v>
      </c>
      <c r="B11" s="119" t="s">
        <v>412</v>
      </c>
      <c r="C11" s="120">
        <v>44725</v>
      </c>
      <c r="D11" s="121" t="s">
        <v>413</v>
      </c>
      <c r="E11" s="122" t="s">
        <v>414</v>
      </c>
      <c r="F11" s="123">
        <v>4080</v>
      </c>
      <c r="G11" s="75"/>
      <c r="H11" s="75"/>
      <c r="I11" s="100" t="s">
        <v>28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s="5" customFormat="1" ht="46.15" customHeight="1" x14ac:dyDescent="0.25">
      <c r="A12" s="19" t="s">
        <v>12</v>
      </c>
      <c r="B12" s="119" t="s">
        <v>417</v>
      </c>
      <c r="C12" s="120">
        <v>44718</v>
      </c>
      <c r="D12" s="121" t="s">
        <v>418</v>
      </c>
      <c r="E12" s="122" t="s">
        <v>419</v>
      </c>
      <c r="F12" s="123">
        <v>1500</v>
      </c>
      <c r="G12" s="75"/>
      <c r="H12" s="75"/>
      <c r="I12" s="100" t="s">
        <v>28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s="5" customFormat="1" ht="46.15" customHeight="1" x14ac:dyDescent="0.25">
      <c r="A13" s="19" t="s">
        <v>12</v>
      </c>
      <c r="B13" s="119" t="s">
        <v>420</v>
      </c>
      <c r="C13" s="120">
        <v>44722</v>
      </c>
      <c r="D13" s="121" t="s">
        <v>418</v>
      </c>
      <c r="E13" s="122" t="s">
        <v>421</v>
      </c>
      <c r="F13" s="123">
        <v>3000</v>
      </c>
      <c r="G13" s="75"/>
      <c r="H13" s="75"/>
      <c r="I13" s="100" t="s">
        <v>28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s="5" customFormat="1" ht="46.15" customHeight="1" x14ac:dyDescent="0.25">
      <c r="A14" s="19" t="s">
        <v>12</v>
      </c>
      <c r="B14" s="124" t="s">
        <v>401</v>
      </c>
      <c r="C14" s="125">
        <v>44714</v>
      </c>
      <c r="D14" s="121" t="s">
        <v>402</v>
      </c>
      <c r="E14" s="122" t="s">
        <v>403</v>
      </c>
      <c r="F14" s="123">
        <v>4800</v>
      </c>
      <c r="G14" s="75"/>
      <c r="H14" s="75"/>
      <c r="I14" s="100" t="s">
        <v>28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s="5" customFormat="1" ht="52.15" customHeight="1" x14ac:dyDescent="0.25">
      <c r="A15" s="19" t="s">
        <v>12</v>
      </c>
      <c r="B15" s="124" t="s">
        <v>404</v>
      </c>
      <c r="C15" s="125">
        <v>44714</v>
      </c>
      <c r="D15" s="121" t="s">
        <v>405</v>
      </c>
      <c r="E15" s="122" t="s">
        <v>409</v>
      </c>
      <c r="F15" s="123">
        <v>2100</v>
      </c>
      <c r="G15" s="75"/>
      <c r="H15" s="75"/>
      <c r="I15" s="100" t="s">
        <v>28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s="5" customFormat="1" ht="52.15" customHeight="1" x14ac:dyDescent="0.25">
      <c r="A16" s="19" t="s">
        <v>12</v>
      </c>
      <c r="B16" s="124" t="s">
        <v>407</v>
      </c>
      <c r="C16" s="125">
        <v>44714</v>
      </c>
      <c r="D16" s="121" t="s">
        <v>408</v>
      </c>
      <c r="E16" s="122" t="s">
        <v>406</v>
      </c>
      <c r="F16" s="123">
        <v>2400</v>
      </c>
      <c r="G16" s="109"/>
      <c r="H16" s="75"/>
      <c r="I16" s="100" t="s">
        <v>28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s="5" customFormat="1" ht="52.15" customHeight="1" x14ac:dyDescent="0.25">
      <c r="A17" s="141" t="s">
        <v>12</v>
      </c>
      <c r="B17" s="142" t="s">
        <v>315</v>
      </c>
      <c r="C17" s="143">
        <v>44704</v>
      </c>
      <c r="D17" s="144" t="s">
        <v>316</v>
      </c>
      <c r="E17" s="145" t="s">
        <v>317</v>
      </c>
      <c r="F17" s="140">
        <v>2400</v>
      </c>
      <c r="G17" s="42"/>
      <c r="H17" s="75"/>
      <c r="I17" s="100" t="s">
        <v>28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s="5" customFormat="1" ht="52.15" customHeight="1" x14ac:dyDescent="0.25">
      <c r="A18" s="141" t="s">
        <v>12</v>
      </c>
      <c r="B18" s="142" t="s">
        <v>318</v>
      </c>
      <c r="C18" s="143">
        <v>44700</v>
      </c>
      <c r="D18" s="144" t="s">
        <v>319</v>
      </c>
      <c r="E18" s="145" t="s">
        <v>320</v>
      </c>
      <c r="F18" s="140">
        <v>2400</v>
      </c>
      <c r="G18" s="42"/>
      <c r="H18" s="109"/>
      <c r="I18" s="100" t="s">
        <v>28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s="5" customFormat="1" ht="52.15" customHeight="1" x14ac:dyDescent="0.25">
      <c r="A19" s="141" t="s">
        <v>12</v>
      </c>
      <c r="B19" s="142" t="s">
        <v>312</v>
      </c>
      <c r="C19" s="143">
        <v>44704</v>
      </c>
      <c r="D19" s="144" t="s">
        <v>313</v>
      </c>
      <c r="E19" s="145" t="s">
        <v>314</v>
      </c>
      <c r="F19" s="140">
        <v>2500</v>
      </c>
      <c r="G19" s="42"/>
      <c r="H19" s="109"/>
      <c r="I19" s="10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s="5" customFormat="1" ht="52.15" customHeight="1" x14ac:dyDescent="0.25">
      <c r="A20" s="141" t="s">
        <v>12</v>
      </c>
      <c r="B20" s="142" t="s">
        <v>309</v>
      </c>
      <c r="C20" s="143">
        <v>44704</v>
      </c>
      <c r="D20" s="144" t="s">
        <v>310</v>
      </c>
      <c r="E20" s="145" t="s">
        <v>311</v>
      </c>
      <c r="F20" s="140">
        <v>15000</v>
      </c>
      <c r="G20" s="42"/>
      <c r="H20" s="109"/>
      <c r="I20" s="10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s="5" customFormat="1" ht="52.15" customHeight="1" x14ac:dyDescent="0.25">
      <c r="A21" s="147" t="s">
        <v>12</v>
      </c>
      <c r="B21" s="148" t="s">
        <v>178</v>
      </c>
      <c r="C21" s="149">
        <v>44606</v>
      </c>
      <c r="D21" s="148" t="s">
        <v>179</v>
      </c>
      <c r="E21" s="150" t="s">
        <v>180</v>
      </c>
      <c r="F21" s="151">
        <v>1350</v>
      </c>
      <c r="G21" s="42"/>
      <c r="H21" s="109"/>
      <c r="I21" s="10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s="5" customFormat="1" ht="52.15" customHeight="1" x14ac:dyDescent="0.2">
      <c r="A22" s="152" t="s">
        <v>12</v>
      </c>
      <c r="B22" s="153" t="s">
        <v>249</v>
      </c>
      <c r="C22" s="154">
        <v>44672</v>
      </c>
      <c r="D22" s="153" t="s">
        <v>250</v>
      </c>
      <c r="E22" s="155" t="s">
        <v>251</v>
      </c>
      <c r="F22" s="156">
        <v>1248</v>
      </c>
      <c r="G22" s="42"/>
      <c r="H22" s="109"/>
      <c r="I22" s="10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s="5" customFormat="1" ht="52.15" customHeight="1" x14ac:dyDescent="0.25">
      <c r="A23" s="147" t="s">
        <v>12</v>
      </c>
      <c r="B23" s="148" t="s">
        <v>169</v>
      </c>
      <c r="C23" s="149">
        <v>44560</v>
      </c>
      <c r="D23" s="148" t="s">
        <v>171</v>
      </c>
      <c r="E23" s="150" t="s">
        <v>170</v>
      </c>
      <c r="F23" s="151">
        <v>4800</v>
      </c>
      <c r="G23" s="42"/>
      <c r="H23" s="109"/>
      <c r="I23" s="10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52.15" customHeight="1" x14ac:dyDescent="0.25">
      <c r="A24" s="147" t="s">
        <v>12</v>
      </c>
      <c r="B24" s="148" t="s">
        <v>172</v>
      </c>
      <c r="C24" s="149">
        <v>44564</v>
      </c>
      <c r="D24" s="148" t="s">
        <v>173</v>
      </c>
      <c r="E24" s="150" t="s">
        <v>174</v>
      </c>
      <c r="F24" s="151">
        <v>4080</v>
      </c>
      <c r="G24" s="42"/>
      <c r="H24" s="109"/>
      <c r="I24" s="10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56.45" customHeight="1" x14ac:dyDescent="0.25">
      <c r="A25" s="147" t="s">
        <v>12</v>
      </c>
      <c r="B25" s="148" t="s">
        <v>175</v>
      </c>
      <c r="C25" s="149">
        <v>44608</v>
      </c>
      <c r="D25" s="148" t="s">
        <v>176</v>
      </c>
      <c r="E25" s="150" t="s">
        <v>177</v>
      </c>
      <c r="F25" s="151">
        <v>1500</v>
      </c>
      <c r="G25" s="75"/>
      <c r="H25" s="75"/>
      <c r="I25" s="100" t="s">
        <v>28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s="5" customFormat="1" ht="56.45" customHeight="1" x14ac:dyDescent="0.2">
      <c r="A26" s="158" t="s">
        <v>12</v>
      </c>
      <c r="B26" s="153" t="s">
        <v>244</v>
      </c>
      <c r="C26" s="154">
        <v>44669</v>
      </c>
      <c r="D26" s="153" t="s">
        <v>245</v>
      </c>
      <c r="E26" s="155" t="s">
        <v>246</v>
      </c>
      <c r="F26" s="156">
        <v>3000</v>
      </c>
      <c r="G26" s="109"/>
      <c r="H26" s="109"/>
      <c r="I26" s="11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s="5" customFormat="1" ht="56.45" customHeight="1" x14ac:dyDescent="0.25">
      <c r="A27" s="147" t="s">
        <v>12</v>
      </c>
      <c r="B27" s="148" t="s">
        <v>164</v>
      </c>
      <c r="C27" s="149">
        <v>44546</v>
      </c>
      <c r="D27" s="148" t="s">
        <v>165</v>
      </c>
      <c r="E27" s="150" t="s">
        <v>166</v>
      </c>
      <c r="F27" s="151">
        <v>2000</v>
      </c>
      <c r="G27" s="109"/>
      <c r="H27" s="109"/>
      <c r="I27" s="11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s="5" customFormat="1" ht="56.45" customHeight="1" x14ac:dyDescent="0.25">
      <c r="A28" s="147" t="s">
        <v>12</v>
      </c>
      <c r="B28" s="148" t="s">
        <v>161</v>
      </c>
      <c r="C28" s="149">
        <v>44522</v>
      </c>
      <c r="D28" s="148" t="s">
        <v>162</v>
      </c>
      <c r="E28" s="150" t="s">
        <v>163</v>
      </c>
      <c r="F28" s="151">
        <v>3000</v>
      </c>
      <c r="G28" s="109"/>
      <c r="H28" s="109"/>
      <c r="I28" s="11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s="5" customFormat="1" ht="56.45" customHeight="1" x14ac:dyDescent="0.25">
      <c r="A29" s="147" t="s">
        <v>12</v>
      </c>
      <c r="B29" s="148" t="s">
        <v>167</v>
      </c>
      <c r="C29" s="149">
        <v>44550</v>
      </c>
      <c r="D29" s="148" t="s">
        <v>186</v>
      </c>
      <c r="E29" s="150" t="s">
        <v>168</v>
      </c>
      <c r="F29" s="151">
        <v>3000</v>
      </c>
      <c r="G29" s="109"/>
      <c r="H29" s="109"/>
      <c r="I29" s="11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s="5" customFormat="1" ht="56.45" customHeight="1" x14ac:dyDescent="0.25">
      <c r="A30" s="157"/>
      <c r="B30" s="142" t="s">
        <v>144</v>
      </c>
      <c r="C30" s="146">
        <v>44508</v>
      </c>
      <c r="D30" s="142" t="s">
        <v>145</v>
      </c>
      <c r="E30" s="145" t="s">
        <v>146</v>
      </c>
      <c r="F30" s="140">
        <v>1500</v>
      </c>
      <c r="G30" s="109"/>
      <c r="H30" s="109"/>
      <c r="I30" s="11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s="5" customFormat="1" ht="65.25" customHeight="1" thickBot="1" x14ac:dyDescent="0.25">
      <c r="A31" s="238" t="s">
        <v>379</v>
      </c>
      <c r="B31" s="193">
        <v>147593</v>
      </c>
      <c r="C31" s="193">
        <v>44715</v>
      </c>
      <c r="D31" s="197" t="s">
        <v>193</v>
      </c>
      <c r="E31" s="165" t="s">
        <v>380</v>
      </c>
      <c r="F31" s="237">
        <v>115900</v>
      </c>
      <c r="G31" s="161"/>
      <c r="H31" s="109" t="s">
        <v>28</v>
      </c>
      <c r="I31" s="11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s="5" customFormat="1" ht="30" customHeight="1" thickBot="1" x14ac:dyDescent="0.25">
      <c r="A32" s="267" t="s">
        <v>148</v>
      </c>
      <c r="B32" s="268"/>
      <c r="C32" s="268"/>
      <c r="D32" s="268"/>
      <c r="E32" s="269"/>
      <c r="F32" s="98">
        <f>SUM(F11:F31)</f>
        <v>181558</v>
      </c>
      <c r="G32" s="86"/>
      <c r="H32" s="86"/>
      <c r="I32" s="87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s="5" customFormat="1" ht="64.150000000000006" customHeight="1" x14ac:dyDescent="0.25">
      <c r="A33" s="45"/>
      <c r="B33" s="43"/>
      <c r="C33" s="46"/>
      <c r="D33" s="43"/>
      <c r="E33" s="6"/>
      <c r="F33" s="42"/>
      <c r="G33" s="75" t="s">
        <v>28</v>
      </c>
      <c r="H33" s="96"/>
      <c r="I33" s="97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s="5" customFormat="1" ht="64.150000000000006" customHeight="1" x14ac:dyDescent="0.25">
      <c r="A34" s="45" t="s">
        <v>224</v>
      </c>
      <c r="B34" s="43">
        <v>16</v>
      </c>
      <c r="C34" s="23">
        <v>44679</v>
      </c>
      <c r="D34" s="43" t="s">
        <v>225</v>
      </c>
      <c r="E34" s="6" t="s">
        <v>334</v>
      </c>
      <c r="F34" s="42">
        <v>41700</v>
      </c>
      <c r="G34" s="75" t="s">
        <v>28</v>
      </c>
      <c r="H34" s="75"/>
      <c r="I34" s="9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s="5" customFormat="1" ht="64.150000000000006" customHeight="1" x14ac:dyDescent="0.25">
      <c r="A35" s="134" t="s">
        <v>277</v>
      </c>
      <c r="B35" s="135">
        <v>1023</v>
      </c>
      <c r="C35" s="129">
        <v>44700</v>
      </c>
      <c r="D35" s="128" t="s">
        <v>278</v>
      </c>
      <c r="E35" s="130" t="s">
        <v>279</v>
      </c>
      <c r="F35" s="131">
        <v>9078.15</v>
      </c>
      <c r="G35" s="75" t="s">
        <v>28</v>
      </c>
      <c r="H35" s="75"/>
      <c r="I35" s="9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s="5" customFormat="1" ht="79.5" customHeight="1" x14ac:dyDescent="0.25">
      <c r="A36" s="45" t="s">
        <v>307</v>
      </c>
      <c r="B36" s="43">
        <v>14372</v>
      </c>
      <c r="C36" s="23">
        <v>44673</v>
      </c>
      <c r="D36" s="41" t="s">
        <v>259</v>
      </c>
      <c r="E36" s="6" t="s">
        <v>308</v>
      </c>
      <c r="F36" s="42">
        <v>5662.99</v>
      </c>
      <c r="G36" s="75" t="s">
        <v>28</v>
      </c>
      <c r="H36" s="75"/>
      <c r="I36" s="9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s="5" customFormat="1" ht="64.150000000000006" customHeight="1" x14ac:dyDescent="0.25">
      <c r="A37" s="134" t="s">
        <v>268</v>
      </c>
      <c r="B37" s="135">
        <v>107</v>
      </c>
      <c r="C37" s="129">
        <v>44694</v>
      </c>
      <c r="D37" s="128" t="s">
        <v>267</v>
      </c>
      <c r="E37" s="130" t="s">
        <v>269</v>
      </c>
      <c r="F37" s="131">
        <v>77920.240000000005</v>
      </c>
      <c r="G37" s="75" t="s">
        <v>28</v>
      </c>
      <c r="H37" s="75"/>
      <c r="I37" s="9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s="5" customFormat="1" ht="64.150000000000006" customHeight="1" x14ac:dyDescent="0.25">
      <c r="A38" s="45" t="s">
        <v>263</v>
      </c>
      <c r="B38" s="43">
        <v>316</v>
      </c>
      <c r="C38" s="23">
        <v>44684</v>
      </c>
      <c r="D38" s="41" t="s">
        <v>264</v>
      </c>
      <c r="E38" s="6" t="s">
        <v>265</v>
      </c>
      <c r="F38" s="42">
        <v>77172</v>
      </c>
      <c r="G38" s="75" t="s">
        <v>28</v>
      </c>
      <c r="H38" s="75"/>
      <c r="I38" s="9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s="5" customFormat="1" ht="64.150000000000006" customHeight="1" x14ac:dyDescent="0.25">
      <c r="A39" s="134" t="s">
        <v>220</v>
      </c>
      <c r="B39" s="135">
        <v>1326</v>
      </c>
      <c r="C39" s="129">
        <v>44678</v>
      </c>
      <c r="D39" s="128" t="s">
        <v>221</v>
      </c>
      <c r="E39" s="130" t="s">
        <v>219</v>
      </c>
      <c r="F39" s="131">
        <v>101952</v>
      </c>
      <c r="G39" s="75" t="s">
        <v>28</v>
      </c>
      <c r="H39" s="75"/>
      <c r="I39" s="9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s="5" customFormat="1" ht="64.150000000000006" customHeight="1" x14ac:dyDescent="0.25">
      <c r="A40" s="134" t="s">
        <v>270</v>
      </c>
      <c r="B40" s="135">
        <v>762</v>
      </c>
      <c r="C40" s="129">
        <v>44693</v>
      </c>
      <c r="D40" s="128" t="s">
        <v>289</v>
      </c>
      <c r="E40" s="130" t="s">
        <v>271</v>
      </c>
      <c r="F40" s="131">
        <v>4416.1499999999996</v>
      </c>
      <c r="G40" s="75" t="s">
        <v>28</v>
      </c>
      <c r="H40" s="75"/>
      <c r="I40" s="9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s="5" customFormat="1" ht="64.150000000000006" customHeight="1" x14ac:dyDescent="0.25">
      <c r="A41" s="45" t="s">
        <v>274</v>
      </c>
      <c r="B41" s="43">
        <v>108</v>
      </c>
      <c r="C41" s="23">
        <v>44686</v>
      </c>
      <c r="D41" s="41" t="s">
        <v>267</v>
      </c>
      <c r="E41" s="6" t="s">
        <v>276</v>
      </c>
      <c r="F41" s="42">
        <v>20555.36</v>
      </c>
      <c r="G41" s="75" t="s">
        <v>28</v>
      </c>
      <c r="H41" s="75"/>
      <c r="I41" s="9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s="5" customFormat="1" ht="64.150000000000006" customHeight="1" x14ac:dyDescent="0.25">
      <c r="A42" s="45" t="s">
        <v>266</v>
      </c>
      <c r="B42" s="43">
        <v>106</v>
      </c>
      <c r="C42" s="23">
        <v>44686</v>
      </c>
      <c r="D42" s="41" t="s">
        <v>267</v>
      </c>
      <c r="E42" s="6" t="s">
        <v>275</v>
      </c>
      <c r="F42" s="42">
        <v>41825.67</v>
      </c>
      <c r="G42" s="75" t="s">
        <v>28</v>
      </c>
      <c r="H42" s="75"/>
      <c r="I42" s="9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s="5" customFormat="1" ht="64.150000000000006" customHeight="1" x14ac:dyDescent="0.2">
      <c r="A43" s="95" t="s">
        <v>201</v>
      </c>
      <c r="B43" s="41">
        <v>3241</v>
      </c>
      <c r="C43" s="23">
        <v>44669</v>
      </c>
      <c r="D43" s="41" t="s">
        <v>202</v>
      </c>
      <c r="E43" s="6" t="s">
        <v>203</v>
      </c>
      <c r="F43" s="42">
        <v>168362.4</v>
      </c>
      <c r="G43" s="75" t="s">
        <v>28</v>
      </c>
      <c r="H43" s="75"/>
      <c r="I43" s="99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s="35" customFormat="1" ht="65.45" customHeight="1" x14ac:dyDescent="0.25">
      <c r="A44" s="45" t="s">
        <v>304</v>
      </c>
      <c r="B44" s="43">
        <v>1328</v>
      </c>
      <c r="C44" s="23">
        <v>44697</v>
      </c>
      <c r="D44" s="41" t="s">
        <v>305</v>
      </c>
      <c r="E44" s="6" t="s">
        <v>306</v>
      </c>
      <c r="F44" s="42">
        <v>85992.5</v>
      </c>
      <c r="G44" s="75" t="s">
        <v>28</v>
      </c>
      <c r="H44" s="47"/>
      <c r="I44" s="73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4" s="35" customFormat="1" ht="65.45" customHeight="1" x14ac:dyDescent="0.25">
      <c r="A45" s="104" t="s">
        <v>12</v>
      </c>
      <c r="B45" s="43" t="s">
        <v>236</v>
      </c>
      <c r="C45" s="46">
        <v>44652</v>
      </c>
      <c r="D45" s="43" t="s">
        <v>97</v>
      </c>
      <c r="E45" s="6" t="s">
        <v>237</v>
      </c>
      <c r="F45" s="42">
        <v>15240.85</v>
      </c>
      <c r="G45" s="109"/>
      <c r="H45" s="138"/>
      <c r="I45" s="139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4" s="35" customFormat="1" ht="65.45" customHeight="1" x14ac:dyDescent="0.25">
      <c r="A46" s="29"/>
      <c r="B46" s="30"/>
      <c r="C46" s="25"/>
      <c r="D46" s="126"/>
      <c r="E46" s="136"/>
      <c r="F46" s="137"/>
      <c r="G46" s="109"/>
      <c r="H46" s="138"/>
      <c r="I46" s="139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 s="35" customFormat="1" ht="65.45" customHeight="1" x14ac:dyDescent="0.25">
      <c r="A47" s="29"/>
      <c r="B47" s="30"/>
      <c r="C47" s="25"/>
      <c r="D47" s="126"/>
      <c r="E47" s="136"/>
      <c r="F47" s="137"/>
      <c r="G47" s="109"/>
      <c r="H47" s="138"/>
      <c r="I47" s="139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4" s="35" customFormat="1" ht="65.45" customHeight="1" thickBot="1" x14ac:dyDescent="0.3">
      <c r="A48" s="29"/>
      <c r="B48" s="30"/>
      <c r="C48" s="25"/>
      <c r="D48" s="126"/>
      <c r="E48" s="136"/>
      <c r="F48" s="137"/>
      <c r="G48" s="109"/>
      <c r="H48" s="138"/>
      <c r="I48" s="139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 s="35" customFormat="1" ht="25.15" customHeight="1" thickBot="1" x14ac:dyDescent="0.3">
      <c r="A49" s="267" t="s">
        <v>134</v>
      </c>
      <c r="B49" s="268"/>
      <c r="C49" s="268"/>
      <c r="D49" s="268"/>
      <c r="E49" s="269"/>
      <c r="F49" s="74">
        <f>SUM(F33:F48)</f>
        <v>649878.30999999994</v>
      </c>
      <c r="G49" s="74"/>
      <c r="H49" s="74"/>
      <c r="I49" s="101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4" s="35" customFormat="1" ht="34.15" customHeight="1" x14ac:dyDescent="0.25">
      <c r="A50" s="45"/>
      <c r="B50" s="43"/>
      <c r="C50" s="23"/>
      <c r="D50" s="41"/>
      <c r="E50" s="6"/>
      <c r="F50" s="42"/>
      <c r="G50" s="115"/>
      <c r="H50" s="75" t="s">
        <v>28</v>
      </c>
      <c r="I50" s="116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4" s="35" customFormat="1" ht="60" x14ac:dyDescent="0.25">
      <c r="A51" s="127" t="s">
        <v>216</v>
      </c>
      <c r="B51" s="128">
        <v>6240</v>
      </c>
      <c r="C51" s="129">
        <v>44673</v>
      </c>
      <c r="D51" s="128" t="s">
        <v>217</v>
      </c>
      <c r="E51" s="130" t="s">
        <v>218</v>
      </c>
      <c r="F51" s="131">
        <v>9487</v>
      </c>
      <c r="G51" s="113"/>
      <c r="H51" s="75" t="s">
        <v>28</v>
      </c>
      <c r="I51" s="11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4" s="35" customFormat="1" ht="43.15" customHeight="1" x14ac:dyDescent="0.25">
      <c r="A52" s="132" t="s">
        <v>260</v>
      </c>
      <c r="B52" s="128">
        <v>147531</v>
      </c>
      <c r="C52" s="133">
        <v>44680</v>
      </c>
      <c r="D52" s="128" t="s">
        <v>193</v>
      </c>
      <c r="E52" s="130" t="s">
        <v>261</v>
      </c>
      <c r="F52" s="131">
        <v>115900</v>
      </c>
      <c r="G52" s="48"/>
      <c r="H52" s="75" t="s">
        <v>28</v>
      </c>
      <c r="I52" s="73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1:24" s="35" customFormat="1" ht="43.15" customHeight="1" x14ac:dyDescent="0.25">
      <c r="A53" s="132" t="s">
        <v>262</v>
      </c>
      <c r="B53" s="128">
        <v>147532</v>
      </c>
      <c r="C53" s="133">
        <v>44680</v>
      </c>
      <c r="D53" s="128" t="s">
        <v>193</v>
      </c>
      <c r="E53" s="130" t="s">
        <v>261</v>
      </c>
      <c r="F53" s="131">
        <v>115900</v>
      </c>
      <c r="G53" s="48"/>
      <c r="H53" s="75" t="s">
        <v>28</v>
      </c>
      <c r="I53" s="73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1:24" s="35" customFormat="1" ht="54" customHeight="1" x14ac:dyDescent="0.25">
      <c r="A54" s="134" t="s">
        <v>256</v>
      </c>
      <c r="B54" s="135">
        <v>23157</v>
      </c>
      <c r="C54" s="129">
        <v>44682</v>
      </c>
      <c r="D54" s="128" t="s">
        <v>257</v>
      </c>
      <c r="E54" s="130" t="s">
        <v>258</v>
      </c>
      <c r="F54" s="131">
        <v>9618.26</v>
      </c>
      <c r="G54" s="48"/>
      <c r="H54" s="75" t="s">
        <v>28</v>
      </c>
      <c r="I54" s="73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1:24" s="35" customFormat="1" ht="54" customHeight="1" x14ac:dyDescent="0.25">
      <c r="A55" s="134" t="s">
        <v>272</v>
      </c>
      <c r="B55" s="135">
        <v>40104</v>
      </c>
      <c r="C55" s="129">
        <v>44700</v>
      </c>
      <c r="D55" s="128" t="s">
        <v>255</v>
      </c>
      <c r="E55" s="130" t="s">
        <v>273</v>
      </c>
      <c r="F55" s="131">
        <v>17950.509999999998</v>
      </c>
      <c r="G55" s="48"/>
      <c r="H55" s="75" t="s">
        <v>28</v>
      </c>
      <c r="I55" s="73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1:24" s="35" customFormat="1" ht="43.15" customHeight="1" x14ac:dyDescent="0.25">
      <c r="A56" s="134" t="s">
        <v>226</v>
      </c>
      <c r="B56" s="135">
        <v>34187</v>
      </c>
      <c r="C56" s="129">
        <v>44593</v>
      </c>
      <c r="D56" s="128" t="s">
        <v>227</v>
      </c>
      <c r="E56" s="130" t="s">
        <v>228</v>
      </c>
      <c r="F56" s="131">
        <v>2520</v>
      </c>
      <c r="G56" s="48"/>
      <c r="H56" s="96" t="s">
        <v>28</v>
      </c>
      <c r="I56" s="73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1:24" s="35" customFormat="1" ht="43.15" customHeight="1" x14ac:dyDescent="0.25">
      <c r="A57" s="134" t="s">
        <v>234</v>
      </c>
      <c r="B57" s="135">
        <v>34623</v>
      </c>
      <c r="C57" s="129">
        <v>44628</v>
      </c>
      <c r="D57" s="128" t="s">
        <v>227</v>
      </c>
      <c r="E57" s="130" t="s">
        <v>235</v>
      </c>
      <c r="F57" s="131">
        <v>1320</v>
      </c>
      <c r="G57" s="48"/>
      <c r="H57" s="75" t="s">
        <v>28</v>
      </c>
      <c r="I57" s="73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4" s="35" customFormat="1" ht="43.15" customHeight="1" x14ac:dyDescent="0.25">
      <c r="A58" s="134" t="s">
        <v>229</v>
      </c>
      <c r="B58" s="135">
        <v>34780</v>
      </c>
      <c r="C58" s="129">
        <v>44635</v>
      </c>
      <c r="D58" s="128" t="s">
        <v>227</v>
      </c>
      <c r="E58" s="130" t="s">
        <v>230</v>
      </c>
      <c r="F58" s="131">
        <v>1200</v>
      </c>
      <c r="G58" s="48"/>
      <c r="H58" s="75" t="s">
        <v>28</v>
      </c>
      <c r="I58" s="73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4" s="35" customFormat="1" ht="43.15" customHeight="1" x14ac:dyDescent="0.25">
      <c r="A59" s="134" t="s">
        <v>231</v>
      </c>
      <c r="B59" s="135">
        <v>34876</v>
      </c>
      <c r="C59" s="129">
        <v>44641</v>
      </c>
      <c r="D59" s="128" t="s">
        <v>227</v>
      </c>
      <c r="E59" s="130" t="s">
        <v>189</v>
      </c>
      <c r="F59" s="131">
        <v>1560</v>
      </c>
      <c r="G59" s="48"/>
      <c r="H59" s="75" t="s">
        <v>28</v>
      </c>
      <c r="I59" s="73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1:24" s="35" customFormat="1" ht="51" customHeight="1" x14ac:dyDescent="0.25">
      <c r="A60" s="45" t="s">
        <v>12</v>
      </c>
      <c r="B60" s="43" t="s">
        <v>321</v>
      </c>
      <c r="C60" s="23">
        <v>44705</v>
      </c>
      <c r="D60" s="41" t="s">
        <v>97</v>
      </c>
      <c r="E60" s="6" t="s">
        <v>322</v>
      </c>
      <c r="F60" s="42">
        <v>3840423.62</v>
      </c>
      <c r="G60" s="48"/>
      <c r="H60" s="75" t="s">
        <v>28</v>
      </c>
      <c r="I60" s="73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4" s="35" customFormat="1" ht="43.15" customHeight="1" x14ac:dyDescent="0.25">
      <c r="A61" s="104" t="s">
        <v>12</v>
      </c>
      <c r="B61" s="43" t="s">
        <v>238</v>
      </c>
      <c r="C61" s="46">
        <v>44656</v>
      </c>
      <c r="D61" s="43" t="s">
        <v>239</v>
      </c>
      <c r="E61" s="6" t="s">
        <v>240</v>
      </c>
      <c r="F61" s="42">
        <v>11144.44</v>
      </c>
      <c r="G61" s="48"/>
      <c r="H61" s="75" t="s">
        <v>28</v>
      </c>
      <c r="I61" s="73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  <row r="62" spans="1:24" s="35" customFormat="1" ht="43.15" customHeight="1" x14ac:dyDescent="0.25">
      <c r="A62" s="45" t="s">
        <v>233</v>
      </c>
      <c r="B62" s="43">
        <v>44663</v>
      </c>
      <c r="C62" s="46">
        <v>44663</v>
      </c>
      <c r="D62" s="46" t="s">
        <v>232</v>
      </c>
      <c r="E62" s="43" t="s">
        <v>502</v>
      </c>
      <c r="F62" s="42">
        <v>91.53</v>
      </c>
      <c r="G62" s="48"/>
      <c r="H62" s="75" t="s">
        <v>28</v>
      </c>
      <c r="I62" s="73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1:24" s="35" customFormat="1" ht="43.15" customHeight="1" x14ac:dyDescent="0.25">
      <c r="A63" s="112" t="s">
        <v>233</v>
      </c>
      <c r="B63" s="41">
        <v>44663</v>
      </c>
      <c r="C63" s="23">
        <v>44663</v>
      </c>
      <c r="D63" s="85" t="s">
        <v>232</v>
      </c>
      <c r="E63" s="41" t="s">
        <v>502</v>
      </c>
      <c r="F63" s="42">
        <v>50.85</v>
      </c>
      <c r="G63" s="48"/>
      <c r="H63" s="75" t="s">
        <v>28</v>
      </c>
      <c r="I63" s="73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1:24" s="35" customFormat="1" ht="64.900000000000006" customHeight="1" x14ac:dyDescent="0.25">
      <c r="A64" s="45" t="s">
        <v>222</v>
      </c>
      <c r="B64" s="43">
        <v>1038</v>
      </c>
      <c r="C64" s="23">
        <v>44676</v>
      </c>
      <c r="D64" s="43" t="s">
        <v>106</v>
      </c>
      <c r="E64" s="6" t="s">
        <v>223</v>
      </c>
      <c r="F64" s="42">
        <v>550</v>
      </c>
      <c r="G64" s="48"/>
      <c r="H64" s="75" t="s">
        <v>28</v>
      </c>
      <c r="I64" s="73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1:24" s="35" customFormat="1" ht="60" customHeight="1" x14ac:dyDescent="0.25">
      <c r="A65" s="104" t="s">
        <v>515</v>
      </c>
      <c r="B65" s="43">
        <v>66773</v>
      </c>
      <c r="C65" s="23">
        <v>44734</v>
      </c>
      <c r="D65" s="43" t="s">
        <v>517</v>
      </c>
      <c r="E65" s="6" t="s">
        <v>621</v>
      </c>
      <c r="F65" s="42">
        <v>-1044</v>
      </c>
      <c r="G65" s="48"/>
      <c r="H65" s="75" t="s">
        <v>28</v>
      </c>
      <c r="I65" s="73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1:24" s="35" customFormat="1" ht="43.15" customHeight="1" x14ac:dyDescent="0.25">
      <c r="A66" s="104" t="s">
        <v>347</v>
      </c>
      <c r="B66" s="43">
        <v>6542</v>
      </c>
      <c r="C66" s="23">
        <v>44732</v>
      </c>
      <c r="D66" s="43" t="s">
        <v>348</v>
      </c>
      <c r="E66" s="6" t="s">
        <v>646</v>
      </c>
      <c r="F66" s="42">
        <v>8443</v>
      </c>
      <c r="G66" s="48"/>
      <c r="H66" s="75" t="s">
        <v>28</v>
      </c>
      <c r="I66" s="73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1:24" s="35" customFormat="1" ht="43.15" customHeight="1" x14ac:dyDescent="0.25">
      <c r="A67" s="104" t="s">
        <v>503</v>
      </c>
      <c r="B67" s="43">
        <v>147624</v>
      </c>
      <c r="C67" s="23">
        <v>44734</v>
      </c>
      <c r="D67" s="43" t="s">
        <v>504</v>
      </c>
      <c r="E67" s="6" t="s">
        <v>505</v>
      </c>
      <c r="F67" s="42">
        <v>117200</v>
      </c>
      <c r="G67" s="48"/>
      <c r="H67" s="75" t="s">
        <v>28</v>
      </c>
      <c r="I67" s="73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1:24" s="35" customFormat="1" ht="43.15" customHeight="1" x14ac:dyDescent="0.25">
      <c r="A68" s="104" t="s">
        <v>290</v>
      </c>
      <c r="B68" s="43">
        <v>170151</v>
      </c>
      <c r="C68" s="23">
        <v>44709</v>
      </c>
      <c r="D68" s="43" t="s">
        <v>158</v>
      </c>
      <c r="E68" s="6" t="s">
        <v>291</v>
      </c>
      <c r="F68" s="42">
        <v>59704.26</v>
      </c>
      <c r="G68" s="48"/>
      <c r="H68" s="75" t="s">
        <v>28</v>
      </c>
      <c r="I68" s="73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  <row r="69" spans="1:24" s="35" customFormat="1" ht="43.15" customHeight="1" x14ac:dyDescent="0.25">
      <c r="A69" s="104" t="s">
        <v>292</v>
      </c>
      <c r="B69" s="43">
        <v>170152</v>
      </c>
      <c r="C69" s="23">
        <v>44709</v>
      </c>
      <c r="D69" s="43" t="s">
        <v>158</v>
      </c>
      <c r="E69" s="6" t="s">
        <v>291</v>
      </c>
      <c r="F69" s="42">
        <v>1921.3</v>
      </c>
      <c r="G69" s="48"/>
      <c r="H69" s="75" t="s">
        <v>28</v>
      </c>
      <c r="I69" s="73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0" spans="1:24" s="35" customFormat="1" ht="43.15" customHeight="1" x14ac:dyDescent="0.25">
      <c r="A70" s="104" t="s">
        <v>622</v>
      </c>
      <c r="B70" s="43">
        <v>170153</v>
      </c>
      <c r="C70" s="23">
        <v>44709</v>
      </c>
      <c r="D70" s="43" t="s">
        <v>158</v>
      </c>
      <c r="E70" s="6" t="s">
        <v>291</v>
      </c>
      <c r="F70" s="42">
        <v>1333.81</v>
      </c>
      <c r="G70" s="48"/>
      <c r="H70" s="75" t="s">
        <v>28</v>
      </c>
      <c r="I70" s="73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</row>
    <row r="71" spans="1:24" s="35" customFormat="1" ht="50.25" customHeight="1" x14ac:dyDescent="0.25">
      <c r="A71" s="104" t="s">
        <v>415</v>
      </c>
      <c r="B71" s="43">
        <v>41002</v>
      </c>
      <c r="C71" s="23">
        <v>44731</v>
      </c>
      <c r="D71" s="43" t="s">
        <v>361</v>
      </c>
      <c r="E71" s="6" t="s">
        <v>416</v>
      </c>
      <c r="F71" s="42">
        <v>17032.37</v>
      </c>
      <c r="G71" s="48"/>
      <c r="H71" s="75" t="s">
        <v>28</v>
      </c>
      <c r="I71" s="73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</row>
    <row r="72" spans="1:24" s="35" customFormat="1" ht="43.15" customHeight="1" x14ac:dyDescent="0.25">
      <c r="A72" s="104" t="s">
        <v>341</v>
      </c>
      <c r="B72" s="43">
        <v>133</v>
      </c>
      <c r="C72" s="23">
        <v>44729</v>
      </c>
      <c r="D72" s="43" t="s">
        <v>342</v>
      </c>
      <c r="E72" s="6" t="s">
        <v>343</v>
      </c>
      <c r="F72" s="42">
        <v>1217583</v>
      </c>
      <c r="G72" s="227" t="s">
        <v>28</v>
      </c>
      <c r="H72" s="75"/>
      <c r="I72" s="73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</row>
    <row r="73" spans="1:24" s="35" customFormat="1" ht="43.15" customHeight="1" x14ac:dyDescent="0.25">
      <c r="A73" s="226" t="s">
        <v>360</v>
      </c>
      <c r="B73" s="162">
        <v>40678</v>
      </c>
      <c r="C73" s="163">
        <v>44717</v>
      </c>
      <c r="D73" s="162" t="s">
        <v>361</v>
      </c>
      <c r="E73" s="165" t="s">
        <v>362</v>
      </c>
      <c r="F73" s="161">
        <v>2712.86</v>
      </c>
      <c r="G73" s="169"/>
      <c r="H73" s="227" t="s">
        <v>28</v>
      </c>
      <c r="I73" s="228"/>
    </row>
    <row r="74" spans="1:24" s="35" customFormat="1" ht="43.15" customHeight="1" x14ac:dyDescent="0.25">
      <c r="A74" s="104" t="s">
        <v>375</v>
      </c>
      <c r="B74" s="43">
        <v>583</v>
      </c>
      <c r="C74" s="23">
        <v>44713</v>
      </c>
      <c r="D74" s="43" t="s">
        <v>426</v>
      </c>
      <c r="E74" s="6" t="s">
        <v>376</v>
      </c>
      <c r="F74" s="42">
        <v>146409.68</v>
      </c>
      <c r="G74" s="227" t="s">
        <v>28</v>
      </c>
      <c r="H74" s="75"/>
      <c r="I74" s="73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</row>
    <row r="75" spans="1:24" s="35" customFormat="1" ht="79.5" customHeight="1" x14ac:dyDescent="0.25">
      <c r="A75" s="104" t="s">
        <v>386</v>
      </c>
      <c r="B75" s="43">
        <v>2229</v>
      </c>
      <c r="C75" s="23">
        <v>44725</v>
      </c>
      <c r="D75" s="43" t="s">
        <v>191</v>
      </c>
      <c r="E75" s="6" t="s">
        <v>387</v>
      </c>
      <c r="F75" s="42">
        <v>12508</v>
      </c>
      <c r="G75" s="227" t="s">
        <v>28</v>
      </c>
      <c r="H75" s="75"/>
      <c r="I75" s="73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</row>
    <row r="76" spans="1:24" s="35" customFormat="1" ht="60.75" customHeight="1" x14ac:dyDescent="0.25">
      <c r="A76" s="104" t="s">
        <v>372</v>
      </c>
      <c r="B76" s="43">
        <v>179</v>
      </c>
      <c r="C76" s="23">
        <v>44725</v>
      </c>
      <c r="D76" s="43" t="s">
        <v>373</v>
      </c>
      <c r="E76" s="6" t="s">
        <v>374</v>
      </c>
      <c r="F76" s="42">
        <v>13098</v>
      </c>
      <c r="G76" s="227" t="s">
        <v>28</v>
      </c>
      <c r="H76" s="75"/>
      <c r="I76" s="73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</row>
    <row r="77" spans="1:24" s="35" customFormat="1" ht="52.5" customHeight="1" x14ac:dyDescent="0.25">
      <c r="A77" s="104" t="s">
        <v>293</v>
      </c>
      <c r="B77" s="43">
        <v>219</v>
      </c>
      <c r="C77" s="23">
        <v>44704</v>
      </c>
      <c r="D77" s="43" t="s">
        <v>283</v>
      </c>
      <c r="E77" s="6" t="s">
        <v>284</v>
      </c>
      <c r="F77" s="42">
        <v>50581.88</v>
      </c>
      <c r="G77" s="227" t="s">
        <v>28</v>
      </c>
      <c r="H77" s="75"/>
      <c r="I77" s="73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</row>
    <row r="78" spans="1:24" s="35" customFormat="1" ht="65.25" customHeight="1" x14ac:dyDescent="0.25">
      <c r="A78" s="104" t="s">
        <v>355</v>
      </c>
      <c r="B78" s="43">
        <v>95888</v>
      </c>
      <c r="C78" s="23">
        <v>44713</v>
      </c>
      <c r="D78" s="43" t="s">
        <v>353</v>
      </c>
      <c r="E78" s="6" t="s">
        <v>354</v>
      </c>
      <c r="F78" s="42">
        <v>4584</v>
      </c>
      <c r="G78" s="48"/>
      <c r="H78" s="75" t="s">
        <v>28</v>
      </c>
      <c r="I78" s="73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</row>
    <row r="79" spans="1:24" s="35" customFormat="1" ht="66.75" customHeight="1" x14ac:dyDescent="0.25">
      <c r="A79" s="104" t="s">
        <v>356</v>
      </c>
      <c r="B79" s="43">
        <v>95889</v>
      </c>
      <c r="C79" s="23">
        <v>44713</v>
      </c>
      <c r="D79" s="43" t="s">
        <v>353</v>
      </c>
      <c r="E79" s="6" t="s">
        <v>354</v>
      </c>
      <c r="F79" s="42">
        <v>1528</v>
      </c>
      <c r="G79" s="48"/>
      <c r="H79" s="75" t="s">
        <v>28</v>
      </c>
      <c r="I79" s="73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</row>
    <row r="80" spans="1:24" s="35" customFormat="1" ht="63.75" customHeight="1" x14ac:dyDescent="0.25">
      <c r="A80" s="104" t="s">
        <v>352</v>
      </c>
      <c r="B80" s="43">
        <v>95897</v>
      </c>
      <c r="C80" s="23">
        <v>44713</v>
      </c>
      <c r="D80" s="43" t="s">
        <v>353</v>
      </c>
      <c r="E80" s="6" t="s">
        <v>354</v>
      </c>
      <c r="F80" s="42">
        <v>4584</v>
      </c>
      <c r="G80" s="48"/>
      <c r="H80" s="75" t="s">
        <v>28</v>
      </c>
      <c r="I80" s="73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</row>
    <row r="81" spans="1:24" s="35" customFormat="1" ht="43.15" customHeight="1" x14ac:dyDescent="0.25">
      <c r="A81" s="104" t="s">
        <v>285</v>
      </c>
      <c r="B81" s="43">
        <v>167451</v>
      </c>
      <c r="C81" s="23">
        <v>44679</v>
      </c>
      <c r="D81" s="43" t="s">
        <v>158</v>
      </c>
      <c r="E81" s="6" t="s">
        <v>286</v>
      </c>
      <c r="F81" s="42">
        <v>61304.55</v>
      </c>
      <c r="G81" s="48"/>
      <c r="H81" s="75" t="s">
        <v>28</v>
      </c>
      <c r="I81" s="73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</row>
    <row r="82" spans="1:24" s="35" customFormat="1" ht="43.15" customHeight="1" x14ac:dyDescent="0.25">
      <c r="A82" s="104" t="s">
        <v>287</v>
      </c>
      <c r="B82" s="43">
        <v>167452</v>
      </c>
      <c r="C82" s="23">
        <v>44679</v>
      </c>
      <c r="D82" s="43" t="s">
        <v>158</v>
      </c>
      <c r="E82" s="6" t="s">
        <v>286</v>
      </c>
      <c r="F82" s="42">
        <v>1974.54</v>
      </c>
      <c r="G82" s="48"/>
      <c r="H82" s="75" t="s">
        <v>28</v>
      </c>
      <c r="I82" s="73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</row>
    <row r="83" spans="1:24" s="35" customFormat="1" ht="43.15" customHeight="1" x14ac:dyDescent="0.25">
      <c r="A83" s="104" t="s">
        <v>288</v>
      </c>
      <c r="B83" s="43">
        <v>167453</v>
      </c>
      <c r="C83" s="23">
        <v>44679</v>
      </c>
      <c r="D83" s="43" t="s">
        <v>158</v>
      </c>
      <c r="E83" s="6" t="s">
        <v>286</v>
      </c>
      <c r="F83" s="42">
        <v>1369.4</v>
      </c>
      <c r="G83" s="48"/>
      <c r="H83" s="75" t="s">
        <v>28</v>
      </c>
      <c r="I83" s="73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</row>
    <row r="84" spans="1:24" s="35" customFormat="1" ht="66" customHeight="1" x14ac:dyDescent="0.25">
      <c r="A84" s="104" t="s">
        <v>327</v>
      </c>
      <c r="B84" s="43">
        <v>93080</v>
      </c>
      <c r="C84" s="23">
        <v>44684</v>
      </c>
      <c r="D84" s="43" t="s">
        <v>196</v>
      </c>
      <c r="E84" s="6" t="s">
        <v>330</v>
      </c>
      <c r="F84" s="42">
        <v>4584</v>
      </c>
      <c r="G84" s="48"/>
      <c r="H84" s="75" t="s">
        <v>28</v>
      </c>
      <c r="I84" s="73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</row>
    <row r="85" spans="1:24" s="35" customFormat="1" ht="61.5" customHeight="1" x14ac:dyDescent="0.25">
      <c r="A85" s="104" t="s">
        <v>328</v>
      </c>
      <c r="B85" s="43">
        <v>93071</v>
      </c>
      <c r="C85" s="23">
        <v>44684</v>
      </c>
      <c r="D85" s="43" t="s">
        <v>196</v>
      </c>
      <c r="E85" s="6" t="s">
        <v>330</v>
      </c>
      <c r="F85" s="42">
        <v>4584</v>
      </c>
      <c r="G85" s="48"/>
      <c r="H85" s="75" t="s">
        <v>28</v>
      </c>
      <c r="I85" s="73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</row>
    <row r="86" spans="1:24" s="35" customFormat="1" ht="63.75" customHeight="1" x14ac:dyDescent="0.25">
      <c r="A86" s="104" t="s">
        <v>329</v>
      </c>
      <c r="B86" s="43">
        <v>93072</v>
      </c>
      <c r="C86" s="23">
        <v>44684</v>
      </c>
      <c r="D86" s="43" t="s">
        <v>196</v>
      </c>
      <c r="E86" s="6" t="s">
        <v>330</v>
      </c>
      <c r="F86" s="42">
        <v>1528</v>
      </c>
      <c r="G86" s="48"/>
      <c r="H86" s="75" t="s">
        <v>28</v>
      </c>
      <c r="I86" s="73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</row>
    <row r="87" spans="1:24" s="35" customFormat="1" ht="81.75" customHeight="1" x14ac:dyDescent="0.25">
      <c r="A87" s="104" t="s">
        <v>411</v>
      </c>
      <c r="B87" s="43">
        <v>3137</v>
      </c>
      <c r="C87" s="23">
        <v>44713</v>
      </c>
      <c r="D87" s="41" t="s">
        <v>377</v>
      </c>
      <c r="E87" s="6" t="s">
        <v>378</v>
      </c>
      <c r="F87" s="42">
        <v>41030.519999999997</v>
      </c>
      <c r="G87" s="75" t="s">
        <v>28</v>
      </c>
      <c r="H87" s="75"/>
      <c r="I87" s="73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1:24" s="35" customFormat="1" ht="53.25" customHeight="1" x14ac:dyDescent="0.25">
      <c r="A88" s="104" t="s">
        <v>302</v>
      </c>
      <c r="B88" s="43">
        <v>170154</v>
      </c>
      <c r="C88" s="23">
        <v>44709</v>
      </c>
      <c r="D88" s="41" t="s">
        <v>158</v>
      </c>
      <c r="E88" s="6" t="s">
        <v>303</v>
      </c>
      <c r="F88" s="42">
        <v>11296.16</v>
      </c>
      <c r="G88" s="48"/>
      <c r="H88" s="75" t="s">
        <v>28</v>
      </c>
      <c r="I88" s="73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</row>
    <row r="89" spans="1:24" s="35" customFormat="1" ht="79.5" customHeight="1" x14ac:dyDescent="0.25">
      <c r="A89" s="104" t="s">
        <v>369</v>
      </c>
      <c r="B89" s="43">
        <v>131</v>
      </c>
      <c r="C89" s="23">
        <v>44721</v>
      </c>
      <c r="D89" s="41" t="s">
        <v>370</v>
      </c>
      <c r="E89" s="6" t="s">
        <v>371</v>
      </c>
      <c r="F89" s="42">
        <v>149500.79999999999</v>
      </c>
      <c r="G89" s="48"/>
      <c r="H89" s="75" t="s">
        <v>28</v>
      </c>
      <c r="I89" s="73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</row>
    <row r="90" spans="1:24" s="35" customFormat="1" ht="43.15" customHeight="1" x14ac:dyDescent="0.25">
      <c r="A90" s="104" t="s">
        <v>363</v>
      </c>
      <c r="B90" s="43">
        <v>34181</v>
      </c>
      <c r="C90" s="23">
        <v>44713</v>
      </c>
      <c r="D90" s="41" t="s">
        <v>410</v>
      </c>
      <c r="E90" s="6" t="s">
        <v>364</v>
      </c>
      <c r="F90" s="42">
        <v>4086</v>
      </c>
      <c r="G90" s="48"/>
      <c r="H90" s="75" t="s">
        <v>28</v>
      </c>
      <c r="I90" s="73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</row>
    <row r="91" spans="1:24" s="35" customFormat="1" ht="61.5" customHeight="1" x14ac:dyDescent="0.25">
      <c r="A91" s="104" t="s">
        <v>349</v>
      </c>
      <c r="B91" s="41">
        <v>23621</v>
      </c>
      <c r="C91" s="23">
        <v>44713</v>
      </c>
      <c r="D91" s="41" t="s">
        <v>350</v>
      </c>
      <c r="E91" s="6" t="s">
        <v>351</v>
      </c>
      <c r="F91" s="42">
        <v>9618.26</v>
      </c>
      <c r="G91" s="48"/>
      <c r="H91" s="75" t="s">
        <v>28</v>
      </c>
      <c r="I91" s="73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</row>
    <row r="92" spans="1:24" s="35" customFormat="1" ht="83.25" customHeight="1" x14ac:dyDescent="0.25">
      <c r="A92" s="104" t="s">
        <v>384</v>
      </c>
      <c r="B92" s="41">
        <v>2230</v>
      </c>
      <c r="C92" s="23">
        <v>44725</v>
      </c>
      <c r="D92" s="41" t="s">
        <v>191</v>
      </c>
      <c r="E92" s="6" t="s">
        <v>385</v>
      </c>
      <c r="F92" s="42">
        <v>23600</v>
      </c>
      <c r="G92" s="75" t="s">
        <v>28</v>
      </c>
      <c r="H92" s="75"/>
      <c r="I92" s="73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</row>
    <row r="93" spans="1:24" s="35" customFormat="1" ht="62.25" customHeight="1" x14ac:dyDescent="0.25">
      <c r="A93" s="104" t="s">
        <v>299</v>
      </c>
      <c r="B93" s="41">
        <v>172</v>
      </c>
      <c r="C93" s="23">
        <v>44707</v>
      </c>
      <c r="D93" s="41" t="s">
        <v>300</v>
      </c>
      <c r="E93" s="6" t="s">
        <v>301</v>
      </c>
      <c r="F93" s="42">
        <v>13806</v>
      </c>
      <c r="G93" s="75" t="s">
        <v>28</v>
      </c>
      <c r="H93" s="75"/>
      <c r="I93" s="73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</row>
    <row r="94" spans="1:24" s="35" customFormat="1" ht="92.25" customHeight="1" x14ac:dyDescent="0.25">
      <c r="A94" s="104" t="s">
        <v>190</v>
      </c>
      <c r="B94" s="41">
        <v>2089</v>
      </c>
      <c r="C94" s="23">
        <v>44624</v>
      </c>
      <c r="D94" s="41" t="s">
        <v>191</v>
      </c>
      <c r="E94" s="6" t="s">
        <v>192</v>
      </c>
      <c r="F94" s="42">
        <v>21948</v>
      </c>
      <c r="G94" s="75" t="s">
        <v>28</v>
      </c>
      <c r="H94" s="75"/>
      <c r="I94" s="73"/>
      <c r="J94" s="34"/>
      <c r="K94" s="34"/>
      <c r="L94" s="34"/>
      <c r="M94" s="34" t="s">
        <v>28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</row>
    <row r="95" spans="1:24" s="35" customFormat="1" ht="67.5" customHeight="1" x14ac:dyDescent="0.25">
      <c r="A95" s="104" t="s">
        <v>296</v>
      </c>
      <c r="B95" s="41">
        <v>646</v>
      </c>
      <c r="C95" s="23">
        <v>44704</v>
      </c>
      <c r="D95" s="41" t="s">
        <v>297</v>
      </c>
      <c r="E95" s="6" t="s">
        <v>298</v>
      </c>
      <c r="F95" s="42">
        <v>63720</v>
      </c>
      <c r="G95" s="75" t="s">
        <v>28</v>
      </c>
      <c r="H95" s="75"/>
      <c r="I95" s="73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</row>
    <row r="96" spans="1:24" s="232" customFormat="1" ht="67.5" customHeight="1" x14ac:dyDescent="0.25">
      <c r="A96" s="233" t="s">
        <v>365</v>
      </c>
      <c r="B96" s="230">
        <v>1488</v>
      </c>
      <c r="C96" s="229">
        <v>44722</v>
      </c>
      <c r="D96" s="230" t="s">
        <v>366</v>
      </c>
      <c r="E96" s="234" t="s">
        <v>367</v>
      </c>
      <c r="F96" s="231">
        <v>9458.2099999999991</v>
      </c>
      <c r="G96" s="75" t="s">
        <v>28</v>
      </c>
      <c r="H96" s="235"/>
      <c r="I96" s="236"/>
    </row>
    <row r="97" spans="1:24" s="232" customFormat="1" ht="67.5" customHeight="1" x14ac:dyDescent="0.25">
      <c r="A97" s="233" t="s">
        <v>648</v>
      </c>
      <c r="B97" s="230">
        <v>5288</v>
      </c>
      <c r="C97" s="229"/>
      <c r="D97" s="230" t="s">
        <v>366</v>
      </c>
      <c r="E97" s="234" t="s">
        <v>649</v>
      </c>
      <c r="F97" s="231">
        <v>1354.3</v>
      </c>
      <c r="G97" s="75"/>
      <c r="H97" s="235"/>
      <c r="I97" s="236"/>
    </row>
    <row r="98" spans="1:24" s="35" customFormat="1" ht="67.5" customHeight="1" x14ac:dyDescent="0.25">
      <c r="A98" s="226" t="s">
        <v>623</v>
      </c>
      <c r="B98" s="164">
        <v>294894</v>
      </c>
      <c r="C98" s="163">
        <v>44712</v>
      </c>
      <c r="D98" s="164" t="s">
        <v>11</v>
      </c>
      <c r="E98" s="165" t="s">
        <v>323</v>
      </c>
      <c r="F98" s="161">
        <v>518913.56</v>
      </c>
      <c r="G98" s="169"/>
      <c r="H98" s="227" t="s">
        <v>28</v>
      </c>
      <c r="I98" s="228"/>
    </row>
    <row r="99" spans="1:24" s="35" customFormat="1" ht="67.5" customHeight="1" x14ac:dyDescent="0.25">
      <c r="A99" s="226" t="s">
        <v>324</v>
      </c>
      <c r="B99" s="164">
        <v>294895</v>
      </c>
      <c r="C99" s="163">
        <v>44712</v>
      </c>
      <c r="D99" s="164" t="s">
        <v>11</v>
      </c>
      <c r="E99" s="165" t="s">
        <v>323</v>
      </c>
      <c r="F99" s="161">
        <v>17932.150000000001</v>
      </c>
      <c r="G99" s="169"/>
      <c r="H99" s="227" t="s">
        <v>28</v>
      </c>
      <c r="I99" s="228"/>
    </row>
    <row r="100" spans="1:24" s="35" customFormat="1" ht="67.5" customHeight="1" x14ac:dyDescent="0.25">
      <c r="A100" s="226" t="s">
        <v>368</v>
      </c>
      <c r="B100" s="164">
        <v>167</v>
      </c>
      <c r="C100" s="163">
        <v>44705</v>
      </c>
      <c r="D100" s="164" t="s">
        <v>325</v>
      </c>
      <c r="E100" s="165" t="s">
        <v>326</v>
      </c>
      <c r="F100" s="161">
        <v>167229.6</v>
      </c>
      <c r="G100" s="227" t="s">
        <v>28</v>
      </c>
      <c r="H100" s="227"/>
      <c r="I100" s="228"/>
    </row>
    <row r="101" spans="1:24" s="35" customFormat="1" ht="67.5" customHeight="1" x14ac:dyDescent="0.25">
      <c r="A101" s="226" t="s">
        <v>645</v>
      </c>
      <c r="B101" s="164">
        <v>6420</v>
      </c>
      <c r="C101" s="163">
        <v>44701</v>
      </c>
      <c r="D101" s="164" t="s">
        <v>517</v>
      </c>
      <c r="E101" s="165" t="s">
        <v>647</v>
      </c>
      <c r="F101" s="161">
        <v>9487</v>
      </c>
      <c r="G101" s="169"/>
      <c r="H101" s="227" t="s">
        <v>28</v>
      </c>
      <c r="I101" s="228"/>
    </row>
    <row r="102" spans="1:24" s="35" customFormat="1" ht="67.5" customHeight="1" x14ac:dyDescent="0.25">
      <c r="A102" s="226" t="s">
        <v>448</v>
      </c>
      <c r="B102" s="164">
        <v>301352</v>
      </c>
      <c r="C102" s="163">
        <v>44742</v>
      </c>
      <c r="D102" s="164" t="s">
        <v>449</v>
      </c>
      <c r="E102" s="165" t="s">
        <v>450</v>
      </c>
      <c r="F102" s="161">
        <v>609150</v>
      </c>
      <c r="G102" s="169"/>
      <c r="H102" s="227" t="s">
        <v>28</v>
      </c>
      <c r="I102" s="228"/>
    </row>
    <row r="103" spans="1:24" s="35" customFormat="1" ht="67.5" customHeight="1" x14ac:dyDescent="0.25">
      <c r="A103" s="226" t="s">
        <v>451</v>
      </c>
      <c r="B103" s="164">
        <v>301353</v>
      </c>
      <c r="C103" s="163">
        <v>44742</v>
      </c>
      <c r="D103" s="164" t="s">
        <v>449</v>
      </c>
      <c r="E103" s="165" t="s">
        <v>450</v>
      </c>
      <c r="F103" s="161">
        <v>17932.150000000001</v>
      </c>
      <c r="G103" s="169"/>
      <c r="H103" s="227" t="s">
        <v>28</v>
      </c>
      <c r="I103" s="228"/>
    </row>
    <row r="104" spans="1:24" s="35" customFormat="1" ht="67.5" customHeight="1" x14ac:dyDescent="0.25">
      <c r="A104" s="226" t="s">
        <v>543</v>
      </c>
      <c r="B104" s="164">
        <v>4032</v>
      </c>
      <c r="C104" s="163">
        <v>44746</v>
      </c>
      <c r="D104" s="164" t="s">
        <v>544</v>
      </c>
      <c r="E104" s="165" t="s">
        <v>545</v>
      </c>
      <c r="F104" s="161">
        <v>32725.18</v>
      </c>
      <c r="G104" s="169" t="s">
        <v>28</v>
      </c>
      <c r="H104" s="227"/>
      <c r="I104" s="228"/>
    </row>
    <row r="105" spans="1:24" s="35" customFormat="1" ht="43.15" customHeight="1" x14ac:dyDescent="0.25">
      <c r="A105" s="104" t="s">
        <v>432</v>
      </c>
      <c r="B105" s="43">
        <v>103</v>
      </c>
      <c r="C105" s="23">
        <v>44742</v>
      </c>
      <c r="D105" s="43" t="s">
        <v>433</v>
      </c>
      <c r="E105" s="6" t="s">
        <v>434</v>
      </c>
      <c r="F105" s="42">
        <v>34992.9</v>
      </c>
      <c r="G105" s="48" t="s">
        <v>28</v>
      </c>
      <c r="H105" s="75"/>
      <c r="I105" s="73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</row>
    <row r="106" spans="1:24" s="35" customFormat="1" ht="43.15" customHeight="1" x14ac:dyDescent="0.25">
      <c r="A106" s="104" t="s">
        <v>537</v>
      </c>
      <c r="B106" s="43">
        <v>6586</v>
      </c>
      <c r="C106" s="23">
        <v>44743</v>
      </c>
      <c r="D106" s="43" t="s">
        <v>538</v>
      </c>
      <c r="E106" s="6" t="s">
        <v>539</v>
      </c>
      <c r="F106" s="42">
        <v>448005.8</v>
      </c>
      <c r="G106" s="48" t="s">
        <v>28</v>
      </c>
      <c r="H106" s="75"/>
      <c r="I106" s="73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</row>
    <row r="107" spans="1:24" s="35" customFormat="1" ht="43.15" customHeight="1" x14ac:dyDescent="0.25">
      <c r="A107" s="104" t="s">
        <v>338</v>
      </c>
      <c r="B107" s="43">
        <v>1362</v>
      </c>
      <c r="C107" s="23">
        <v>44739</v>
      </c>
      <c r="D107" s="43" t="s">
        <v>339</v>
      </c>
      <c r="E107" s="6" t="s">
        <v>340</v>
      </c>
      <c r="F107" s="42">
        <v>31842.3</v>
      </c>
      <c r="G107" s="48" t="s">
        <v>28</v>
      </c>
      <c r="H107" s="75"/>
      <c r="I107" s="73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</row>
    <row r="108" spans="1:24" s="35" customFormat="1" ht="43.15" customHeight="1" x14ac:dyDescent="0.25">
      <c r="A108" s="104" t="s">
        <v>397</v>
      </c>
      <c r="B108" s="43">
        <v>820</v>
      </c>
      <c r="C108" s="23">
        <v>44741</v>
      </c>
      <c r="D108" s="43" t="s">
        <v>398</v>
      </c>
      <c r="E108" s="6" t="s">
        <v>399</v>
      </c>
      <c r="F108" s="42">
        <v>15493.4</v>
      </c>
      <c r="G108" s="48" t="s">
        <v>28</v>
      </c>
      <c r="H108" s="75"/>
      <c r="I108" s="73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</row>
    <row r="109" spans="1:24" s="35" customFormat="1" ht="43.15" customHeight="1" x14ac:dyDescent="0.25">
      <c r="A109" s="104" t="s">
        <v>576</v>
      </c>
      <c r="B109" s="43">
        <v>669</v>
      </c>
      <c r="C109" s="23">
        <v>44750</v>
      </c>
      <c r="D109" s="43" t="s">
        <v>577</v>
      </c>
      <c r="E109" s="6" t="s">
        <v>578</v>
      </c>
      <c r="F109" s="42">
        <v>63720</v>
      </c>
      <c r="G109" s="48" t="s">
        <v>28</v>
      </c>
      <c r="H109" s="75"/>
      <c r="I109" s="73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</row>
    <row r="110" spans="1:24" s="35" customFormat="1" ht="43.15" customHeight="1" x14ac:dyDescent="0.25">
      <c r="A110" s="104" t="s">
        <v>550</v>
      </c>
      <c r="B110" s="43">
        <v>1876</v>
      </c>
      <c r="C110" s="23">
        <v>44747</v>
      </c>
      <c r="D110" s="43" t="s">
        <v>548</v>
      </c>
      <c r="E110" s="6" t="s">
        <v>549</v>
      </c>
      <c r="F110" s="42">
        <v>471391.4</v>
      </c>
      <c r="G110" s="48" t="s">
        <v>28</v>
      </c>
      <c r="H110" s="75"/>
      <c r="I110" s="73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</row>
    <row r="111" spans="1:24" s="35" customFormat="1" ht="43.15" customHeight="1" x14ac:dyDescent="0.25">
      <c r="A111" s="104" t="s">
        <v>400</v>
      </c>
      <c r="B111" s="43">
        <v>858</v>
      </c>
      <c r="C111" s="23">
        <v>44742</v>
      </c>
      <c r="D111" s="43" t="s">
        <v>345</v>
      </c>
      <c r="E111" s="6" t="s">
        <v>429</v>
      </c>
      <c r="F111" s="42">
        <v>123734.8</v>
      </c>
      <c r="G111" s="48" t="s">
        <v>28</v>
      </c>
      <c r="H111" s="75"/>
      <c r="I111" s="73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</row>
    <row r="112" spans="1:24" s="35" customFormat="1" ht="66.75" customHeight="1" x14ac:dyDescent="0.25">
      <c r="A112" s="104" t="s">
        <v>12</v>
      </c>
      <c r="B112" s="43" t="s">
        <v>252</v>
      </c>
      <c r="C112" s="23">
        <v>44676</v>
      </c>
      <c r="D112" s="43" t="s">
        <v>97</v>
      </c>
      <c r="E112" s="6" t="s">
        <v>253</v>
      </c>
      <c r="F112" s="42">
        <v>35894.69</v>
      </c>
      <c r="G112" s="48"/>
      <c r="H112" s="75" t="s">
        <v>53</v>
      </c>
      <c r="I112" s="73"/>
      <c r="J112" s="34"/>
      <c r="K112" s="34" t="s">
        <v>28</v>
      </c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</row>
    <row r="113" spans="1:24" s="35" customFormat="1" ht="66.75" customHeight="1" x14ac:dyDescent="0.25">
      <c r="A113" s="104" t="s">
        <v>557</v>
      </c>
      <c r="B113" s="43">
        <v>5470140766</v>
      </c>
      <c r="C113" s="23">
        <v>44748</v>
      </c>
      <c r="D113" s="43" t="s">
        <v>193</v>
      </c>
      <c r="E113" s="6" t="s">
        <v>558</v>
      </c>
      <c r="F113" s="137">
        <v>115900</v>
      </c>
      <c r="G113" s="241"/>
      <c r="H113" s="109" t="s">
        <v>28</v>
      </c>
      <c r="I113" s="139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</row>
    <row r="114" spans="1:24" s="35" customFormat="1" ht="66.75" customHeight="1" x14ac:dyDescent="0.25">
      <c r="A114" s="104" t="s">
        <v>435</v>
      </c>
      <c r="B114" s="43">
        <v>104</v>
      </c>
      <c r="C114" s="23">
        <v>44742</v>
      </c>
      <c r="D114" s="43" t="s">
        <v>433</v>
      </c>
      <c r="E114" s="6" t="s">
        <v>436</v>
      </c>
      <c r="F114" s="42">
        <v>93242.37</v>
      </c>
      <c r="G114" s="48"/>
      <c r="H114" s="75" t="s">
        <v>28</v>
      </c>
      <c r="I114" s="47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</row>
    <row r="115" spans="1:24" s="35" customFormat="1" ht="66.75" customHeight="1" x14ac:dyDescent="0.25">
      <c r="A115" s="104" t="s">
        <v>335</v>
      </c>
      <c r="B115" s="43">
        <v>189</v>
      </c>
      <c r="C115" s="23">
        <v>44740</v>
      </c>
      <c r="D115" s="43" t="s">
        <v>336</v>
      </c>
      <c r="E115" s="6" t="s">
        <v>337</v>
      </c>
      <c r="F115" s="42">
        <v>60062</v>
      </c>
      <c r="G115" s="48" t="s">
        <v>27</v>
      </c>
      <c r="H115" s="75"/>
      <c r="I115" s="47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</row>
    <row r="116" spans="1:24" s="35" customFormat="1" ht="66.75" customHeight="1" x14ac:dyDescent="0.25">
      <c r="A116" s="104"/>
      <c r="B116" s="43"/>
      <c r="C116" s="23"/>
      <c r="D116" s="43"/>
      <c r="E116" s="6"/>
      <c r="F116" s="42"/>
      <c r="G116" s="48"/>
      <c r="H116" s="75"/>
      <c r="I116" s="47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</row>
    <row r="117" spans="1:24" s="35" customFormat="1" ht="66.75" customHeight="1" x14ac:dyDescent="0.25">
      <c r="A117" s="45"/>
      <c r="B117" s="43"/>
      <c r="C117" s="23"/>
      <c r="D117" s="43"/>
      <c r="E117" s="6"/>
      <c r="F117" s="42"/>
      <c r="G117" s="48"/>
      <c r="H117" s="75"/>
      <c r="I117" s="47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</row>
    <row r="118" spans="1:24" s="35" customFormat="1" ht="25.15" customHeight="1" thickBot="1" x14ac:dyDescent="0.3">
      <c r="A118" s="274" t="s">
        <v>135</v>
      </c>
      <c r="B118" s="275"/>
      <c r="C118" s="275"/>
      <c r="D118" s="275"/>
      <c r="E118" s="276"/>
      <c r="F118" s="76">
        <f>SUM(F50:F117)</f>
        <v>9078308.4099999983</v>
      </c>
      <c r="G118" s="77"/>
      <c r="H118" s="77"/>
      <c r="I118" s="78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</row>
    <row r="119" spans="1:24" s="35" customFormat="1" ht="30.75" thickBot="1" x14ac:dyDescent="0.3">
      <c r="A119" s="88"/>
      <c r="B119" s="89"/>
      <c r="C119" s="89"/>
      <c r="D119" s="90" t="s">
        <v>149</v>
      </c>
      <c r="E119" s="89"/>
      <c r="F119" s="76">
        <f>+F10+F32+F49+F118</f>
        <v>9912744.7199999988</v>
      </c>
      <c r="G119" s="77"/>
      <c r="H119" s="77"/>
      <c r="I119" s="78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</row>
    <row r="120" spans="1:24" s="1" customFormat="1" x14ac:dyDescent="0.25">
      <c r="A120" s="24"/>
      <c r="B120" s="14"/>
      <c r="C120" s="25"/>
      <c r="D120" s="36"/>
      <c r="E120" s="106"/>
      <c r="F120" s="13"/>
      <c r="G120" s="10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s="35" customFormat="1" ht="31.9" customHeight="1" x14ac:dyDescent="0.25">
      <c r="A121" s="26"/>
      <c r="B121" s="27"/>
      <c r="C121" s="10"/>
      <c r="D121" s="106"/>
      <c r="E121" s="106"/>
      <c r="F121" s="92"/>
      <c r="G121" s="93"/>
      <c r="H121" s="9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4" s="1" customFormat="1" ht="14.45" customHeight="1" x14ac:dyDescent="0.25">
      <c r="A122" s="246" t="s">
        <v>57</v>
      </c>
      <c r="B122" s="246"/>
      <c r="C122" s="10"/>
      <c r="D122" s="9"/>
      <c r="E122" s="107" t="s">
        <v>56</v>
      </c>
      <c r="F122" s="243" t="s">
        <v>183</v>
      </c>
      <c r="G122" s="243"/>
      <c r="H122" s="243"/>
      <c r="I122" s="7"/>
      <c r="J122" s="83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4" s="1" customFormat="1" ht="14.45" customHeight="1" x14ac:dyDescent="0.25">
      <c r="A123" s="243" t="s">
        <v>98</v>
      </c>
      <c r="B123" s="243"/>
      <c r="C123" s="10"/>
      <c r="D123" s="9"/>
      <c r="E123" s="105" t="s">
        <v>131</v>
      </c>
      <c r="F123" s="243" t="s">
        <v>184</v>
      </c>
      <c r="G123" s="243"/>
      <c r="H123" s="243"/>
      <c r="I123" s="7"/>
      <c r="J123" s="83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4" s="1" customFormat="1" ht="14.45" customHeight="1" x14ac:dyDescent="0.25">
      <c r="A124" s="243" t="s">
        <v>68</v>
      </c>
      <c r="B124" s="243"/>
      <c r="C124" s="10"/>
      <c r="D124" s="9"/>
      <c r="E124" s="105" t="s">
        <v>130</v>
      </c>
      <c r="F124" s="243" t="s">
        <v>185</v>
      </c>
      <c r="G124" s="243"/>
      <c r="H124" s="243"/>
      <c r="I124" s="7"/>
      <c r="J124" s="83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4" s="1" customFormat="1" ht="14.45" customHeight="1" x14ac:dyDescent="0.25">
      <c r="A125" s="10"/>
      <c r="B125" s="9"/>
      <c r="C125" s="10"/>
      <c r="D125" s="9"/>
      <c r="E125" s="7"/>
      <c r="F125" s="17"/>
      <c r="G125" s="82"/>
      <c r="H125" s="83"/>
      <c r="I125" s="83"/>
      <c r="J125" s="83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4" s="1" customFormat="1" x14ac:dyDescent="0.25">
      <c r="A126" s="7"/>
      <c r="B126" s="7"/>
      <c r="C126" s="7"/>
      <c r="D126" s="9"/>
      <c r="E126" s="10"/>
      <c r="F126" s="17"/>
      <c r="G126" s="82"/>
      <c r="H126" s="83"/>
      <c r="I126" s="83"/>
      <c r="J126" s="83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4" s="1" customFormat="1" x14ac:dyDescent="0.25">
      <c r="A127" s="10"/>
      <c r="B127" s="9"/>
      <c r="C127" s="10"/>
      <c r="D127" s="9"/>
      <c r="E127" s="10"/>
      <c r="F127" s="10"/>
      <c r="G127" s="10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4" x14ac:dyDescent="0.25">
      <c r="A128" s="10"/>
      <c r="B128" s="9"/>
      <c r="C128" s="10"/>
      <c r="D128" s="9"/>
      <c r="E128" s="10"/>
      <c r="F128" s="10"/>
      <c r="G128" s="10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x14ac:dyDescent="0.25">
      <c r="A129" s="10"/>
      <c r="B129" s="9"/>
      <c r="C129" s="10"/>
      <c r="D129" s="9"/>
      <c r="E129" s="10"/>
      <c r="F129" s="10"/>
      <c r="G129" s="10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x14ac:dyDescent="0.25">
      <c r="A130" s="10"/>
      <c r="B130" s="9"/>
      <c r="C130" s="10"/>
      <c r="D130" s="9"/>
      <c r="E130" s="10"/>
      <c r="F130" s="10"/>
      <c r="G130" s="239">
        <v>9112.6299999999992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x14ac:dyDescent="0.25">
      <c r="A131" s="10"/>
      <c r="B131" s="9"/>
      <c r="C131" s="10"/>
      <c r="D131" s="9"/>
      <c r="E131" s="10"/>
      <c r="F131" s="10"/>
      <c r="G131" s="239">
        <v>11911.35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x14ac:dyDescent="0.25">
      <c r="A132" s="10"/>
      <c r="B132" s="9"/>
      <c r="C132" s="10"/>
      <c r="D132" s="9"/>
      <c r="E132" s="10"/>
      <c r="F132" s="10"/>
      <c r="G132" s="239">
        <v>6528.54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x14ac:dyDescent="0.25">
      <c r="A133" s="10"/>
      <c r="B133" s="9"/>
      <c r="C133" s="10"/>
      <c r="D133" s="9"/>
      <c r="E133" s="10"/>
      <c r="F133" s="10"/>
      <c r="G133" s="239">
        <v>8342.17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x14ac:dyDescent="0.25">
      <c r="A134" s="10"/>
      <c r="B134" s="9"/>
      <c r="C134" s="10"/>
      <c r="D134" s="9"/>
      <c r="E134" s="10"/>
      <c r="F134" s="10"/>
      <c r="G134" s="239">
        <f>SUM(G130:G133)</f>
        <v>35894.69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x14ac:dyDescent="0.25">
      <c r="A135" s="10"/>
      <c r="B135" s="9"/>
      <c r="C135" s="10"/>
      <c r="D135" s="9"/>
      <c r="E135" s="10"/>
      <c r="F135" s="10"/>
      <c r="G135" s="239">
        <v>45441.47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x14ac:dyDescent="0.25">
      <c r="A136" s="10"/>
      <c r="B136" s="9"/>
      <c r="C136" s="10"/>
      <c r="D136" s="9"/>
      <c r="E136" s="10"/>
      <c r="F136" s="10"/>
      <c r="G136" s="240">
        <f>+G135-G134</f>
        <v>9546.7799999999988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x14ac:dyDescent="0.25">
      <c r="A137" s="10"/>
      <c r="B137" s="9"/>
      <c r="C137" s="10"/>
      <c r="D137" s="9"/>
      <c r="E137" s="10"/>
      <c r="F137" s="10"/>
      <c r="G137" s="10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x14ac:dyDescent="0.25">
      <c r="A138" s="10"/>
      <c r="B138" s="9"/>
      <c r="C138" s="10"/>
      <c r="D138" s="9"/>
      <c r="E138" s="10"/>
      <c r="F138" s="10"/>
      <c r="G138" s="10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x14ac:dyDescent="0.25">
      <c r="A139" s="10"/>
      <c r="B139" s="9"/>
      <c r="C139" s="10"/>
      <c r="D139" s="9"/>
      <c r="E139" s="10"/>
      <c r="F139" s="10"/>
      <c r="G139" s="10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x14ac:dyDescent="0.25">
      <c r="A140" s="10"/>
      <c r="B140" s="9"/>
      <c r="C140" s="10"/>
      <c r="D140" s="9"/>
      <c r="E140" s="10"/>
      <c r="F140" s="10"/>
      <c r="G140" s="10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x14ac:dyDescent="0.25">
      <c r="A141" s="7"/>
      <c r="B141" s="8"/>
      <c r="C141" s="7"/>
      <c r="D141" s="9"/>
      <c r="E141" s="10"/>
      <c r="F141" s="10"/>
      <c r="G141" s="10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x14ac:dyDescent="0.25">
      <c r="A142" s="7"/>
      <c r="B142" s="8"/>
      <c r="C142" s="7"/>
      <c r="D142" s="9"/>
      <c r="E142" s="10"/>
      <c r="F142" s="10"/>
      <c r="G142" s="10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x14ac:dyDescent="0.25">
      <c r="A143" s="7"/>
      <c r="B143" s="8"/>
      <c r="C143" s="7"/>
      <c r="D143" s="9"/>
      <c r="E143" s="10"/>
      <c r="F143" s="10"/>
      <c r="G143" s="10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x14ac:dyDescent="0.25">
      <c r="A144" s="7"/>
      <c r="B144" s="8"/>
      <c r="C144" s="7"/>
      <c r="D144" s="9"/>
      <c r="E144" s="10"/>
      <c r="F144" s="10"/>
      <c r="G144" s="10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x14ac:dyDescent="0.25">
      <c r="A145" s="7"/>
      <c r="B145" s="8"/>
      <c r="C145" s="7"/>
      <c r="D145" s="9"/>
      <c r="E145" s="10"/>
      <c r="F145" s="10"/>
      <c r="G145" s="10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x14ac:dyDescent="0.25">
      <c r="A146" s="7"/>
      <c r="B146" s="8"/>
      <c r="C146" s="7"/>
      <c r="D146" s="9"/>
      <c r="E146" s="10"/>
      <c r="F146" s="10"/>
      <c r="G146" s="10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x14ac:dyDescent="0.25">
      <c r="A147" s="7"/>
      <c r="B147" s="8"/>
      <c r="C147" s="7"/>
      <c r="D147" s="9"/>
      <c r="E147" s="10"/>
      <c r="F147" s="10"/>
      <c r="G147" s="10"/>
    </row>
    <row r="148" spans="1:23" x14ac:dyDescent="0.25">
      <c r="A148" s="7"/>
      <c r="B148" s="8"/>
      <c r="C148" s="7"/>
      <c r="D148" s="9"/>
      <c r="E148" s="10"/>
      <c r="F148" s="10"/>
      <c r="G148" s="10"/>
    </row>
    <row r="149" spans="1:23" x14ac:dyDescent="0.25">
      <c r="A149" s="7"/>
      <c r="B149" s="8"/>
      <c r="C149" s="7"/>
      <c r="D149" s="9"/>
      <c r="E149" s="10"/>
      <c r="F149" s="10"/>
      <c r="G149" s="10"/>
    </row>
    <row r="150" spans="1:23" x14ac:dyDescent="0.25">
      <c r="A150" s="7"/>
      <c r="B150" s="8"/>
      <c r="C150" s="7"/>
      <c r="D150" s="9"/>
      <c r="E150" s="10"/>
      <c r="F150" s="10"/>
      <c r="G150" s="10"/>
    </row>
    <row r="151" spans="1:23" x14ac:dyDescent="0.25">
      <c r="A151" s="7"/>
      <c r="B151" s="8"/>
      <c r="C151" s="7"/>
      <c r="D151" s="9"/>
      <c r="E151" s="10"/>
      <c r="F151" s="10"/>
      <c r="G151" s="10"/>
    </row>
    <row r="152" spans="1:23" x14ac:dyDescent="0.25">
      <c r="A152" s="7"/>
      <c r="B152" s="8"/>
      <c r="C152" s="7"/>
      <c r="D152" s="9"/>
      <c r="E152" s="10"/>
      <c r="F152" s="10"/>
      <c r="G152" s="10"/>
    </row>
    <row r="153" spans="1:23" x14ac:dyDescent="0.25">
      <c r="A153" s="7"/>
      <c r="B153" s="8"/>
      <c r="C153" s="7"/>
      <c r="D153" s="9"/>
      <c r="E153" s="10"/>
      <c r="F153" s="10"/>
      <c r="G153" s="10"/>
    </row>
    <row r="154" spans="1:23" x14ac:dyDescent="0.25">
      <c r="A154" s="7"/>
      <c r="B154" s="8"/>
      <c r="C154" s="7"/>
      <c r="D154" s="9"/>
      <c r="E154" s="10"/>
      <c r="F154" s="10"/>
      <c r="G154" s="10"/>
    </row>
    <row r="155" spans="1:23" x14ac:dyDescent="0.25">
      <c r="A155" s="7"/>
      <c r="B155" s="8"/>
      <c r="C155" s="7"/>
      <c r="D155" s="9"/>
      <c r="E155" s="10"/>
      <c r="F155" s="10"/>
      <c r="G155" s="10"/>
    </row>
    <row r="156" spans="1:23" x14ac:dyDescent="0.25">
      <c r="A156" s="7"/>
      <c r="B156" s="8"/>
      <c r="C156" s="7"/>
      <c r="D156" s="9"/>
      <c r="E156" s="10"/>
      <c r="F156" s="10"/>
      <c r="G156" s="10"/>
    </row>
    <row r="157" spans="1:23" x14ac:dyDescent="0.25">
      <c r="A157" s="7"/>
      <c r="B157" s="8"/>
      <c r="C157" s="7"/>
      <c r="D157" s="9"/>
      <c r="E157" s="10"/>
      <c r="F157" s="10"/>
      <c r="G157" s="10"/>
    </row>
    <row r="158" spans="1:23" x14ac:dyDescent="0.25">
      <c r="A158" s="7"/>
      <c r="B158" s="8"/>
      <c r="C158" s="7"/>
      <c r="D158" s="9"/>
      <c r="E158" s="10"/>
      <c r="F158" s="10"/>
      <c r="G158" s="10"/>
    </row>
    <row r="159" spans="1:23" x14ac:dyDescent="0.25">
      <c r="A159" s="7"/>
      <c r="B159" s="8"/>
      <c r="C159" s="7"/>
      <c r="D159" s="9"/>
      <c r="E159" s="10"/>
      <c r="F159" s="10"/>
      <c r="G159" s="10"/>
    </row>
    <row r="160" spans="1:23" x14ac:dyDescent="0.25">
      <c r="A160" s="7"/>
      <c r="B160" s="8"/>
      <c r="C160" s="7"/>
      <c r="D160" s="9"/>
      <c r="E160" s="10"/>
      <c r="F160" s="10"/>
      <c r="G160" s="10"/>
    </row>
    <row r="161" spans="1:6" x14ac:dyDescent="0.25">
      <c r="A161" s="7"/>
      <c r="B161" s="8"/>
      <c r="C161" s="7"/>
      <c r="D161" s="9"/>
      <c r="E161" s="10"/>
      <c r="F161" s="10"/>
    </row>
  </sheetData>
  <mergeCells count="15">
    <mergeCell ref="F122:H122"/>
    <mergeCell ref="F123:H123"/>
    <mergeCell ref="F124:H124"/>
    <mergeCell ref="A32:E32"/>
    <mergeCell ref="B1:F1"/>
    <mergeCell ref="B2:F2"/>
    <mergeCell ref="B3:F3"/>
    <mergeCell ref="D4:F4"/>
    <mergeCell ref="B5:D5"/>
    <mergeCell ref="A124:B124"/>
    <mergeCell ref="A122:B122"/>
    <mergeCell ref="A123:B123"/>
    <mergeCell ref="A49:E49"/>
    <mergeCell ref="A118:E11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24"/>
  <sheetViews>
    <sheetView topLeftCell="C13" workbookViewId="0">
      <selection activeCell="C13" sqref="C13"/>
    </sheetView>
  </sheetViews>
  <sheetFormatPr baseColWidth="10" defaultRowHeight="15" x14ac:dyDescent="0.25"/>
  <cols>
    <col min="1" max="1" width="27.140625" customWidth="1"/>
    <col min="2" max="2" width="27.85546875" customWidth="1"/>
    <col min="3" max="3" width="17.7109375" customWidth="1"/>
    <col min="4" max="4" width="37.28515625" customWidth="1"/>
    <col min="5" max="5" width="68.140625" customWidth="1"/>
    <col min="6" max="6" width="24.85546875" customWidth="1"/>
  </cols>
  <sheetData>
    <row r="4" spans="1:6" ht="60" x14ac:dyDescent="0.25">
      <c r="A4" s="19" t="s">
        <v>12</v>
      </c>
      <c r="B4" s="18" t="s">
        <v>126</v>
      </c>
      <c r="C4" s="44">
        <v>44446</v>
      </c>
      <c r="D4" s="43" t="s">
        <v>97</v>
      </c>
      <c r="E4" s="6" t="s">
        <v>129</v>
      </c>
      <c r="F4" s="42">
        <v>4039.29</v>
      </c>
    </row>
    <row r="5" spans="1:6" ht="60" x14ac:dyDescent="0.25">
      <c r="A5" s="19" t="s">
        <v>12</v>
      </c>
      <c r="B5" s="18" t="s">
        <v>127</v>
      </c>
      <c r="C5" s="44">
        <v>44448</v>
      </c>
      <c r="D5" s="43" t="s">
        <v>97</v>
      </c>
      <c r="E5" s="6" t="s">
        <v>128</v>
      </c>
      <c r="F5" s="42">
        <v>27832.799999999999</v>
      </c>
    </row>
    <row r="6" spans="1:6" ht="14.45" x14ac:dyDescent="0.3">
      <c r="A6" s="7"/>
      <c r="B6" s="7"/>
      <c r="C6" s="7"/>
      <c r="D6" s="7"/>
      <c r="E6" s="7"/>
      <c r="F6" s="7"/>
    </row>
    <row r="7" spans="1:6" ht="45" x14ac:dyDescent="0.25">
      <c r="A7" s="45" t="s">
        <v>12</v>
      </c>
      <c r="B7" s="43" t="s">
        <v>194</v>
      </c>
      <c r="C7" s="46">
        <v>44575</v>
      </c>
      <c r="D7" s="43" t="s">
        <v>97</v>
      </c>
      <c r="E7" s="6" t="s">
        <v>195</v>
      </c>
      <c r="F7" s="42">
        <v>8997.5499999999993</v>
      </c>
    </row>
    <row r="8" spans="1:6" ht="14.45" x14ac:dyDescent="0.3">
      <c r="A8" s="7"/>
      <c r="B8" s="7"/>
      <c r="C8" s="7"/>
      <c r="D8" s="7"/>
      <c r="E8" s="7"/>
      <c r="F8" s="7"/>
    </row>
    <row r="9" spans="1:6" ht="60" x14ac:dyDescent="0.25">
      <c r="A9" s="104" t="s">
        <v>12</v>
      </c>
      <c r="B9" s="43" t="s">
        <v>236</v>
      </c>
      <c r="C9" s="46">
        <v>44652</v>
      </c>
      <c r="D9" s="43" t="s">
        <v>97</v>
      </c>
      <c r="E9" s="6" t="s">
        <v>237</v>
      </c>
      <c r="F9" s="42">
        <v>15240.85</v>
      </c>
    </row>
    <row r="10" spans="1:6" ht="14.45" x14ac:dyDescent="0.3">
      <c r="A10" s="7"/>
      <c r="B10" s="7"/>
      <c r="C10" s="7"/>
      <c r="D10" s="7"/>
      <c r="E10" s="7"/>
      <c r="F10" s="7"/>
    </row>
    <row r="11" spans="1:6" ht="45" x14ac:dyDescent="0.25">
      <c r="A11" s="104" t="s">
        <v>12</v>
      </c>
      <c r="B11" s="43" t="s">
        <v>238</v>
      </c>
      <c r="C11" s="46">
        <v>44656</v>
      </c>
      <c r="D11" s="43" t="s">
        <v>239</v>
      </c>
      <c r="E11" s="6" t="s">
        <v>240</v>
      </c>
      <c r="F11" s="42">
        <v>11144.44</v>
      </c>
    </row>
    <row r="12" spans="1:6" ht="14.45" x14ac:dyDescent="0.3">
      <c r="A12" s="7"/>
      <c r="B12" s="7"/>
      <c r="C12" s="7"/>
      <c r="D12" s="7"/>
      <c r="E12" s="7"/>
      <c r="F12" s="7"/>
    </row>
    <row r="13" spans="1:6" ht="41.45" x14ac:dyDescent="0.3">
      <c r="A13" s="45" t="s">
        <v>12</v>
      </c>
      <c r="B13" s="43" t="s">
        <v>204</v>
      </c>
      <c r="C13" s="23">
        <v>44662</v>
      </c>
      <c r="D13" s="41" t="s">
        <v>205</v>
      </c>
      <c r="E13" s="6" t="s">
        <v>206</v>
      </c>
      <c r="F13" s="42">
        <v>1844.71</v>
      </c>
    </row>
    <row r="14" spans="1:6" ht="41.45" x14ac:dyDescent="0.3">
      <c r="A14" s="45" t="s">
        <v>12</v>
      </c>
      <c r="B14" s="43" t="s">
        <v>207</v>
      </c>
      <c r="C14" s="23">
        <v>44662</v>
      </c>
      <c r="D14" s="41" t="s">
        <v>208</v>
      </c>
      <c r="E14" s="6" t="s">
        <v>206</v>
      </c>
      <c r="F14" s="42">
        <v>1791.42</v>
      </c>
    </row>
    <row r="15" spans="1:6" ht="41.45" x14ac:dyDescent="0.3">
      <c r="A15" s="45" t="s">
        <v>12</v>
      </c>
      <c r="B15" s="43" t="s">
        <v>209</v>
      </c>
      <c r="C15" s="23">
        <v>44662</v>
      </c>
      <c r="D15" s="41" t="s">
        <v>210</v>
      </c>
      <c r="E15" s="6" t="s">
        <v>206</v>
      </c>
      <c r="F15" s="42">
        <v>1753.56</v>
      </c>
    </row>
    <row r="16" spans="1:6" ht="27.6" x14ac:dyDescent="0.3">
      <c r="A16" s="45" t="s">
        <v>12</v>
      </c>
      <c r="B16" s="43" t="s">
        <v>211</v>
      </c>
      <c r="C16" s="23">
        <v>44663</v>
      </c>
      <c r="D16" s="41" t="s">
        <v>212</v>
      </c>
      <c r="E16" s="6" t="s">
        <v>213</v>
      </c>
      <c r="F16" s="42">
        <v>3882.3</v>
      </c>
    </row>
    <row r="17" spans="1:6" ht="41.45" x14ac:dyDescent="0.3">
      <c r="A17" s="45" t="s">
        <v>12</v>
      </c>
      <c r="B17" s="43" t="s">
        <v>214</v>
      </c>
      <c r="C17" s="23">
        <v>44663</v>
      </c>
      <c r="D17" s="41" t="s">
        <v>215</v>
      </c>
      <c r="E17" s="6" t="s">
        <v>206</v>
      </c>
      <c r="F17" s="42">
        <v>5529.03</v>
      </c>
    </row>
    <row r="18" spans="1:6" ht="14.45" x14ac:dyDescent="0.3">
      <c r="A18" s="7"/>
      <c r="B18" s="7"/>
      <c r="C18" s="7"/>
      <c r="D18" s="7"/>
      <c r="E18" s="7"/>
      <c r="F18" s="7"/>
    </row>
    <row r="19" spans="1:6" ht="60" x14ac:dyDescent="0.25">
      <c r="A19" s="45" t="s">
        <v>12</v>
      </c>
      <c r="B19" s="43" t="s">
        <v>247</v>
      </c>
      <c r="C19" s="23">
        <v>44670</v>
      </c>
      <c r="D19" s="41" t="s">
        <v>97</v>
      </c>
      <c r="E19" s="6" t="s">
        <v>248</v>
      </c>
      <c r="F19" s="42">
        <v>6533.04</v>
      </c>
    </row>
    <row r="20" spans="1:6" ht="14.45" x14ac:dyDescent="0.3">
      <c r="A20" s="7"/>
      <c r="B20" s="7"/>
      <c r="C20" s="7"/>
      <c r="D20" s="7"/>
      <c r="E20" s="7"/>
      <c r="F20" s="7"/>
    </row>
    <row r="21" spans="1:6" ht="60" x14ac:dyDescent="0.25">
      <c r="A21" s="104" t="s">
        <v>12</v>
      </c>
      <c r="B21" s="43" t="s">
        <v>252</v>
      </c>
      <c r="C21" s="23">
        <v>44676</v>
      </c>
      <c r="D21" s="41" t="s">
        <v>97</v>
      </c>
      <c r="E21" s="6" t="s">
        <v>253</v>
      </c>
      <c r="F21" s="42">
        <v>8342.16</v>
      </c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7"/>
      <c r="B23" s="7"/>
      <c r="C23" s="7"/>
      <c r="D23" s="7"/>
      <c r="E23" s="7"/>
      <c r="F23" s="7"/>
    </row>
    <row r="24" spans="1:6" x14ac:dyDescent="0.25">
      <c r="A24" s="7"/>
      <c r="B24" s="7"/>
      <c r="C24" s="7"/>
      <c r="D24" s="7"/>
      <c r="E24" s="7"/>
      <c r="F24" s="7"/>
    </row>
  </sheetData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JULIO 2022</vt:lpstr>
      <vt:lpstr>Hoja1</vt:lpstr>
      <vt:lpstr>PAGADAS</vt:lpstr>
      <vt:lpstr>Hoja2</vt:lpstr>
      <vt:lpstr>'JULIO 2022'!Títulos_a_imprimir</vt:lpstr>
      <vt:lpstr>PAGADAS!Títulos_a_imprimir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crosado</dc:creator>
  <cp:lastModifiedBy>contabilidad</cp:lastModifiedBy>
  <cp:lastPrinted>2022-08-05T14:10:13Z</cp:lastPrinted>
  <dcterms:created xsi:type="dcterms:W3CDTF">2013-06-04T22:03:57Z</dcterms:created>
  <dcterms:modified xsi:type="dcterms:W3CDTF">2022-08-11T17:40:52Z</dcterms:modified>
</cp:coreProperties>
</file>